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aryy.v.s\Documents\охрана труда\12.10.2026\"/>
    </mc:Choice>
  </mc:AlternateContent>
  <bookViews>
    <workbookView xWindow="12270" yWindow="-75" windowWidth="16560" windowHeight="12840"/>
  </bookViews>
  <sheets>
    <sheet name="Расчет цены" sheetId="2" r:id="rId1"/>
    <sheet name="Лист1" sheetId="3" r:id="rId2"/>
  </sheets>
  <calcPr calcId="162913" refMode="R1C1"/>
</workbook>
</file>

<file path=xl/calcChain.xml><?xml version="1.0" encoding="utf-8"?>
<calcChain xmlns="http://schemas.openxmlformats.org/spreadsheetml/2006/main">
  <c r="I5" i="2" l="1"/>
  <c r="J5" i="2" s="1"/>
  <c r="K5" i="2" s="1"/>
  <c r="L5" i="2"/>
  <c r="M5" i="2" s="1"/>
  <c r="N5" i="2" s="1"/>
  <c r="O5" i="2" s="1"/>
  <c r="I6" i="2"/>
  <c r="J6" i="2" s="1"/>
  <c r="K6" i="2" s="1"/>
  <c r="L6" i="2"/>
  <c r="M6" i="2" s="1"/>
  <c r="N6" i="2" s="1"/>
  <c r="O6" i="2" s="1"/>
  <c r="I4" i="2" l="1"/>
  <c r="J4" i="2" s="1"/>
  <c r="K4" i="2" s="1"/>
  <c r="L4" i="2"/>
  <c r="M4" i="2" s="1"/>
  <c r="N4" i="2" s="1"/>
  <c r="O4" i="2" s="1"/>
  <c r="N7" i="2" l="1"/>
</calcChain>
</file>

<file path=xl/sharedStrings.xml><?xml version="1.0" encoding="utf-8"?>
<sst xmlns="http://schemas.openxmlformats.org/spreadsheetml/2006/main" count="31" uniqueCount="29">
  <si>
    <t>№</t>
  </si>
  <si>
    <t>Ед. изм</t>
  </si>
  <si>
    <t>Наименование предмета контракта</t>
  </si>
  <si>
    <t>Кол-во</t>
  </si>
  <si>
    <t>Коммерческие предложения (руб./ед.изм.)</t>
  </si>
  <si>
    <t>Среднее квадратичное отклонение</t>
  </si>
  <si>
    <t xml:space="preserve">Средняя арифметическая цена за единицу     &lt;ц&gt; </t>
  </si>
  <si>
    <t>Применяемый коэффициент</t>
  </si>
  <si>
    <t>Обоснование начальной (максимальной) цены контракта</t>
  </si>
  <si>
    <t>НМЦК, определенная методом сопоставимых рыночных цен (анализа рынка)*</t>
  </si>
  <si>
    <t xml:space="preserve">*Определение НМЦК произведено Заказчиком в соответствии с  Приказом Минэкономразвития России от 02.10.2013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исполнителем)". </t>
  </si>
  <si>
    <t>Цена за единицу изм. (руб.)</t>
  </si>
  <si>
    <t>Цена за единицу изм. с округлением (вниз) до сотых долей после запятой (руб.)</t>
  </si>
  <si>
    <t>НМЦК с учетом округления цены за единицу (руб.)**</t>
  </si>
  <si>
    <t>Однородность совокупности значений выявленных цен, используемых в расчете НМЦК**</t>
  </si>
  <si>
    <t>** В соответствии с п.3.20.1 Методических рекомендаций, утвержденных приказом Минэкономразвития РФ от 02.10.2013 №567 расчет произведен с помощью стандартных функций табличного редактора EXCEL.</t>
  </si>
  <si>
    <r>
      <t xml:space="preserve">коэффициент вариации цен V (%)           </t>
    </r>
    <r>
      <rPr>
        <i/>
        <sz val="12"/>
        <color indexed="8"/>
        <rFont val="Times New Roman"/>
        <family val="1"/>
        <charset val="204"/>
      </rPr>
      <t xml:space="preserve">         (не должен превышать 33%)</t>
    </r>
  </si>
  <si>
    <r>
      <rPr>
        <b/>
        <sz val="12"/>
        <color indexed="8"/>
        <rFont val="Times New Roman"/>
        <family val="1"/>
        <charset val="204"/>
      </rPr>
      <t>Расчет НМЦК по формуле</t>
    </r>
    <r>
      <rPr>
        <sz val="12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</si>
  <si>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В результате проведенного расчета Н(М)ЦК, ЦКЕП контракта составила, руб.***:</t>
  </si>
  <si>
    <t>Обучение безопасным методам и приемам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</t>
  </si>
  <si>
    <t>усл. ед.</t>
  </si>
  <si>
    <t>Вх. № 50 от 24.09.2026</t>
  </si>
  <si>
    <t>Вх. № 51 от 24.09.2026</t>
  </si>
  <si>
    <t>Вх. № 52 от 24.09.2026</t>
  </si>
  <si>
    <t>Начальник отделения МТО
ФКУ ЦИТОВ УФСИН России по Республике Коми 
старший лейтенант внутренней службы</t>
  </si>
  <si>
    <t>С.Д. Окулов</t>
  </si>
  <si>
    <t>Обучение по оказанию первой помощи пострадавшим</t>
  </si>
  <si>
    <t>Обучение по использованию (применению) средств индивидуальной защиты</t>
  </si>
  <si>
    <r>
      <t>В соответствии со ст. 34 Бюджетного кодекса РФ, участники бюджетного процесса исходят из необходимости достижения заданных результатов с использованием наименьшего объема  средств (экономности) 
и (или) достижения наилучшего результата с использованием определенного бюджетом объема средств (результативности). В силу обозначенного, за расчет НМЦК принято решение взять минимальное 
коммерческое предложение Исполнителя № 3 (Вх. № 52 от 24.09.2026) с</t>
    </r>
    <r>
      <rPr>
        <b/>
        <sz val="13"/>
        <color theme="1"/>
        <rFont val="Times New Roman"/>
        <family val="1"/>
        <charset val="204"/>
      </rPr>
      <t xml:space="preserve"> суммой 3000,00 руб</t>
    </r>
    <r>
      <rPr>
        <sz val="13"/>
        <color theme="1"/>
        <rFont val="Times New Roman"/>
        <family val="1"/>
        <charset val="204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</si>
</sst>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3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i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2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horizontal="center" vertical="top"/>
    </xf>
    <xf numFmtId="0" fontId="2" fillId="0" borderId="0" xfId="0" applyFont="1"/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4" fontId="7" fillId="0" borderId="6" xfId="0" applyNumberFormat="1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 applyProtection="1">
      <alignment horizontal="left" vertical="top" wrapText="1"/>
    </xf>
    <xf numFmtId="0" fontId="4" fillId="0" borderId="0" xfId="0" applyFont="1"/>
    <xf numFmtId="14" fontId="4" fillId="0" borderId="0" xfId="0" applyNumberFormat="1" applyFont="1" applyFill="1" applyAlignment="1">
      <alignment horizontal="left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2" fontId="8" fillId="0" borderId="3" xfId="0" applyNumberFormat="1" applyFont="1" applyBorder="1" applyAlignment="1">
      <alignment horizontal="center"/>
    </xf>
    <xf numFmtId="2" fontId="8" fillId="0" borderId="5" xfId="0" applyNumberFormat="1" applyFont="1" applyBorder="1" applyAlignment="1">
      <alignment horizontal="center"/>
    </xf>
    <xf numFmtId="0" fontId="1" fillId="0" borderId="6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5" fillId="0" borderId="1" xfId="0" applyFont="1" applyBorder="1" applyAlignment="1"/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1" fillId="0" borderId="0" xfId="0" applyFont="1" applyFill="1" applyAlignment="1">
      <alignment horizontal="justify" vertical="center" wrapText="1"/>
    </xf>
    <xf numFmtId="0" fontId="11" fillId="0" borderId="0" xfId="0" applyFont="1" applyFill="1" applyAlignment="1">
      <alignment horizontal="justify" vertical="center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64407</xdr:colOff>
      <xdr:row>2</xdr:row>
      <xdr:rowOff>1281339</xdr:rowOff>
    </xdr:from>
    <xdr:to>
      <xdr:col>10</xdr:col>
      <xdr:colOff>997857</xdr:colOff>
      <xdr:row>2</xdr:row>
      <xdr:rowOff>1633764</xdr:rowOff>
    </xdr:to>
    <xdr:pic>
      <xdr:nvPicPr>
        <xdr:cNvPr id="25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326461" y="3140982"/>
          <a:ext cx="9334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19050</xdr:colOff>
      <xdr:row>2</xdr:row>
      <xdr:rowOff>923925</xdr:rowOff>
    </xdr:from>
    <xdr:to>
      <xdr:col>9</xdr:col>
      <xdr:colOff>1019175</xdr:colOff>
      <xdr:row>2</xdr:row>
      <xdr:rowOff>1362075</xdr:rowOff>
    </xdr:to>
    <xdr:pic>
      <xdr:nvPicPr>
        <xdr:cNvPr id="251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715625" y="2524125"/>
          <a:ext cx="10001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189140</xdr:colOff>
      <xdr:row>2</xdr:row>
      <xdr:rowOff>1849664</xdr:rowOff>
    </xdr:from>
    <xdr:to>
      <xdr:col>11</xdr:col>
      <xdr:colOff>1675040</xdr:colOff>
      <xdr:row>2</xdr:row>
      <xdr:rowOff>2211614</xdr:rowOff>
    </xdr:to>
    <xdr:pic>
      <xdr:nvPicPr>
        <xdr:cNvPr id="2515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403694" y="3709307"/>
          <a:ext cx="14859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304800</xdr:colOff>
      <xdr:row>2</xdr:row>
      <xdr:rowOff>1238250</xdr:rowOff>
    </xdr:from>
    <xdr:to>
      <xdr:col>11</xdr:col>
      <xdr:colOff>457200</xdr:colOff>
      <xdr:row>2</xdr:row>
      <xdr:rowOff>1466850</xdr:rowOff>
    </xdr:to>
    <xdr:pic>
      <xdr:nvPicPr>
        <xdr:cNvPr id="2516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2982575" y="2838450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5"/>
  <sheetViews>
    <sheetView tabSelected="1" zoomScale="80" zoomScaleNormal="80" workbookViewId="0">
      <selection activeCell="A15" sqref="A15:B15"/>
    </sheetView>
  </sheetViews>
  <sheetFormatPr defaultRowHeight="12.75" x14ac:dyDescent="0.2"/>
  <cols>
    <col min="1" max="1" width="6.28515625" style="2" customWidth="1"/>
    <col min="2" max="2" width="58" style="2" customWidth="1"/>
    <col min="3" max="3" width="9.28515625" style="2" customWidth="1"/>
    <col min="4" max="4" width="7.7109375" style="2" customWidth="1"/>
    <col min="5" max="5" width="14.140625" style="2" customWidth="1"/>
    <col min="6" max="6" width="14.28515625" style="2" customWidth="1"/>
    <col min="7" max="7" width="13.42578125" style="2" customWidth="1"/>
    <col min="8" max="8" width="0.7109375" style="2" hidden="1" customWidth="1"/>
    <col min="9" max="9" width="15.5703125" style="2" customWidth="1"/>
    <col min="10" max="10" width="15.42578125" style="2" customWidth="1"/>
    <col min="11" max="11" width="16.28515625" style="2" customWidth="1"/>
    <col min="12" max="12" width="27.85546875" style="2" customWidth="1"/>
    <col min="13" max="13" width="15.5703125" style="2" customWidth="1"/>
    <col min="14" max="15" width="12.140625" style="2" customWidth="1"/>
    <col min="16" max="16384" width="9.140625" style="2"/>
  </cols>
  <sheetData>
    <row r="1" spans="1:30" ht="39" customHeight="1" x14ac:dyDescent="0.2">
      <c r="A1" s="29" t="s">
        <v>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59.25" customHeight="1" x14ac:dyDescent="0.25">
      <c r="A2" s="28" t="s">
        <v>0</v>
      </c>
      <c r="B2" s="28" t="s">
        <v>2</v>
      </c>
      <c r="C2" s="28" t="s">
        <v>1</v>
      </c>
      <c r="D2" s="28" t="s">
        <v>3</v>
      </c>
      <c r="E2" s="36" t="s">
        <v>4</v>
      </c>
      <c r="F2" s="36"/>
      <c r="G2" s="36"/>
      <c r="H2" s="4"/>
      <c r="I2" s="33" t="s">
        <v>14</v>
      </c>
      <c r="J2" s="33"/>
      <c r="K2" s="33"/>
      <c r="L2" s="34" t="s">
        <v>9</v>
      </c>
      <c r="M2" s="35"/>
      <c r="N2" s="35"/>
      <c r="O2" s="35"/>
    </row>
    <row r="3" spans="1:30" ht="179.25" customHeight="1" x14ac:dyDescent="0.2">
      <c r="A3" s="28"/>
      <c r="B3" s="28"/>
      <c r="C3" s="32"/>
      <c r="D3" s="32"/>
      <c r="E3" s="21" t="s">
        <v>21</v>
      </c>
      <c r="F3" s="24" t="s">
        <v>22</v>
      </c>
      <c r="G3" s="24" t="s">
        <v>23</v>
      </c>
      <c r="H3" s="5" t="s">
        <v>7</v>
      </c>
      <c r="I3" s="5" t="s">
        <v>6</v>
      </c>
      <c r="J3" s="5" t="s">
        <v>5</v>
      </c>
      <c r="K3" s="6" t="s">
        <v>16</v>
      </c>
      <c r="L3" s="7" t="s">
        <v>17</v>
      </c>
      <c r="M3" s="8" t="s">
        <v>11</v>
      </c>
      <c r="N3" s="8" t="s">
        <v>12</v>
      </c>
      <c r="O3" s="8" t="s">
        <v>13</v>
      </c>
    </row>
    <row r="4" spans="1:30" s="1" customFormat="1" ht="53.25" customHeight="1" x14ac:dyDescent="0.25">
      <c r="A4" s="19">
        <v>1</v>
      </c>
      <c r="B4" s="25" t="s">
        <v>19</v>
      </c>
      <c r="C4" s="11" t="s">
        <v>20</v>
      </c>
      <c r="D4" s="12">
        <v>1</v>
      </c>
      <c r="E4" s="20">
        <v>1500</v>
      </c>
      <c r="F4" s="13">
        <v>1000</v>
      </c>
      <c r="G4" s="13">
        <v>1000</v>
      </c>
      <c r="H4" s="14"/>
      <c r="I4" s="15">
        <f t="shared" ref="I4" si="0">AVERAGE(E4:G4)</f>
        <v>1166.6666666666667</v>
      </c>
      <c r="J4" s="16">
        <f t="shared" ref="J4" si="1">SQRT(((SUM((POWER(G4-I4,2)),(POWER(F4-I4,2)),(POWER(E4-I4,2)))/(COLUMNS(E4:G4)-1))))</f>
        <v>288.6751345948129</v>
      </c>
      <c r="K4" s="16">
        <f t="shared" ref="K4" si="2">J4/I4*100</f>
        <v>24.743582965269674</v>
      </c>
      <c r="L4" s="17">
        <f t="shared" ref="L4" si="3">((D4/3)*(SUM(E4:G4)))</f>
        <v>1166.6666666666665</v>
      </c>
      <c r="M4" s="18">
        <f t="shared" ref="M4" si="4">L4/D4</f>
        <v>1166.6666666666665</v>
      </c>
      <c r="N4" s="10">
        <f t="shared" ref="N4" si="5">ROUNDDOWN(M4,2)</f>
        <v>1166.6600000000001</v>
      </c>
      <c r="O4" s="9">
        <f t="shared" ref="O4" si="6">N4*D4</f>
        <v>1166.6600000000001</v>
      </c>
    </row>
    <row r="5" spans="1:30" s="1" customFormat="1" ht="18.75" customHeight="1" x14ac:dyDescent="0.25">
      <c r="A5" s="22">
        <v>2</v>
      </c>
      <c r="B5" s="25" t="s">
        <v>26</v>
      </c>
      <c r="C5" s="11" t="s">
        <v>20</v>
      </c>
      <c r="D5" s="12">
        <v>1</v>
      </c>
      <c r="E5" s="20">
        <v>1500</v>
      </c>
      <c r="F5" s="13">
        <v>1000</v>
      </c>
      <c r="G5" s="13">
        <v>1000</v>
      </c>
      <c r="H5" s="14"/>
      <c r="I5" s="15">
        <f t="shared" ref="I5:I6" si="7">AVERAGE(E5:G5)</f>
        <v>1166.6666666666667</v>
      </c>
      <c r="J5" s="16">
        <f t="shared" ref="J5:J6" si="8">SQRT(((SUM((POWER(G5-I5,2)),(POWER(F5-I5,2)),(POWER(E5-I5,2)))/(COLUMNS(E5:G5)-1))))</f>
        <v>288.6751345948129</v>
      </c>
      <c r="K5" s="16">
        <f t="shared" ref="K5:K6" si="9">J5/I5*100</f>
        <v>24.743582965269674</v>
      </c>
      <c r="L5" s="17">
        <f t="shared" ref="L5:L6" si="10">((D5/3)*(SUM(E5:G5)))</f>
        <v>1166.6666666666665</v>
      </c>
      <c r="M5" s="18">
        <f t="shared" ref="M5:M6" si="11">L5/D5</f>
        <v>1166.6666666666665</v>
      </c>
      <c r="N5" s="10">
        <f t="shared" ref="N5:N6" si="12">ROUNDDOWN(M5,2)</f>
        <v>1166.6600000000001</v>
      </c>
      <c r="O5" s="9">
        <f t="shared" ref="O5:O6" si="13">N5*D5</f>
        <v>1166.6600000000001</v>
      </c>
    </row>
    <row r="6" spans="1:30" s="1" customFormat="1" ht="30.75" customHeight="1" thickBot="1" x14ac:dyDescent="0.3">
      <c r="A6" s="22">
        <v>3</v>
      </c>
      <c r="B6" s="25" t="s">
        <v>27</v>
      </c>
      <c r="C6" s="11" t="s">
        <v>20</v>
      </c>
      <c r="D6" s="12">
        <v>1</v>
      </c>
      <c r="E6" s="20">
        <v>1500</v>
      </c>
      <c r="F6" s="13">
        <v>1000</v>
      </c>
      <c r="G6" s="13">
        <v>1000</v>
      </c>
      <c r="H6" s="14"/>
      <c r="I6" s="15">
        <f t="shared" si="7"/>
        <v>1166.6666666666667</v>
      </c>
      <c r="J6" s="16">
        <f t="shared" si="8"/>
        <v>288.6751345948129</v>
      </c>
      <c r="K6" s="16">
        <f t="shared" si="9"/>
        <v>24.743582965269674</v>
      </c>
      <c r="L6" s="17">
        <f t="shared" si="10"/>
        <v>1166.6666666666665</v>
      </c>
      <c r="M6" s="18">
        <f t="shared" si="11"/>
        <v>1166.6666666666665</v>
      </c>
      <c r="N6" s="10">
        <f t="shared" si="12"/>
        <v>1166.6600000000001</v>
      </c>
      <c r="O6" s="9">
        <f t="shared" si="13"/>
        <v>1166.6600000000001</v>
      </c>
    </row>
    <row r="7" spans="1:30" ht="21" customHeight="1" thickBot="1" x14ac:dyDescent="0.35">
      <c r="A7" s="37" t="s">
        <v>18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9"/>
      <c r="N7" s="30">
        <f>SUM(O4:O6)</f>
        <v>3499.9800000000005</v>
      </c>
      <c r="O7" s="31"/>
    </row>
    <row r="9" spans="1:30" ht="30.75" customHeight="1" x14ac:dyDescent="0.2">
      <c r="A9" s="41" t="s">
        <v>10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30" ht="17.25" customHeight="1" x14ac:dyDescent="0.2">
      <c r="A10" s="42" t="s">
        <v>15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</row>
    <row r="11" spans="1:30" ht="17.25" customHeight="1" x14ac:dyDescent="0.2">
      <c r="A11" s="43" t="s">
        <v>28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</row>
    <row r="12" spans="1:30" ht="12.75" customHeight="1" x14ac:dyDescent="0.2">
      <c r="A12" s="44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</row>
    <row r="13" spans="1:30" s="23" customFormat="1" ht="21" customHeight="1" x14ac:dyDescent="0.2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</row>
    <row r="14" spans="1:30" s="23" customFormat="1" ht="62.25" customHeight="1" x14ac:dyDescent="0.25">
      <c r="A14" s="40" t="s">
        <v>24</v>
      </c>
      <c r="B14" s="40"/>
      <c r="C14" s="26"/>
      <c r="D14" s="26"/>
      <c r="E14" s="45" t="s">
        <v>25</v>
      </c>
      <c r="F14" s="45"/>
    </row>
    <row r="15" spans="1:30" ht="15.75" x14ac:dyDescent="0.25">
      <c r="A15" s="27">
        <v>46307</v>
      </c>
      <c r="B15" s="27"/>
      <c r="C15" s="26"/>
      <c r="D15" s="26"/>
      <c r="E15" s="26"/>
      <c r="F15" s="26"/>
    </row>
  </sheetData>
  <mergeCells count="16">
    <mergeCell ref="A15:B15"/>
    <mergeCell ref="A2:A3"/>
    <mergeCell ref="B2:B3"/>
    <mergeCell ref="A1:O1"/>
    <mergeCell ref="N7:O7"/>
    <mergeCell ref="C2:C3"/>
    <mergeCell ref="D2:D3"/>
    <mergeCell ref="I2:K2"/>
    <mergeCell ref="L2:O2"/>
    <mergeCell ref="E2:G2"/>
    <mergeCell ref="A7:M7"/>
    <mergeCell ref="A14:B14"/>
    <mergeCell ref="A9:O9"/>
    <mergeCell ref="A10:O10"/>
    <mergeCell ref="A11:O13"/>
    <mergeCell ref="E14:F14"/>
  </mergeCells>
  <pageMargins left="0.70866141732283472" right="0.70866141732283472" top="0.74803149606299213" bottom="0.74803149606299213" header="0.31496062992125984" footer="0.31496062992125984"/>
  <pageSetup paperSize="9" scale="5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9" sqref="C29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Расчет цены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Шарый Василий Святославович</cp:lastModifiedBy>
  <cp:lastPrinted>2026-02-03T08:10:28Z</cp:lastPrinted>
  <dcterms:created xsi:type="dcterms:W3CDTF">2014-01-15T18:15:09Z</dcterms:created>
  <dcterms:modified xsi:type="dcterms:W3CDTF">2026-10-12T09:54:48Z</dcterms:modified>
</cp:coreProperties>
</file>