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\Desktop\Закупки\"/>
    </mc:Choice>
  </mc:AlternateContent>
  <bookViews>
    <workbookView xWindow="-105" yWindow="-105" windowWidth="23250" windowHeight="12570" activeTab="1"/>
  </bookViews>
  <sheets>
    <sheet name="Расчет НМЦК" sheetId="1" r:id="rId1"/>
    <sheet name="НМЦК-п.3.7.1" sheetId="2" r:id="rId2"/>
  </sheets>
  <definedNames>
    <definedName name="_xlnm._FilterDatabase" localSheetId="0" hidden="1">'Расчет НМЦК'!$A$9:$N$11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 s="1"/>
  <c r="K10" i="1" s="1"/>
  <c r="N10" i="1" s="1"/>
  <c r="L10" i="1"/>
  <c r="G11" i="1"/>
  <c r="J11" i="1" s="1"/>
  <c r="K11" i="1" s="1"/>
  <c r="N11" i="1" s="1"/>
  <c r="L11" i="1"/>
  <c r="M11" i="1" l="1"/>
  <c r="M10" i="1"/>
  <c r="F12" i="1"/>
  <c r="E12" i="1"/>
  <c r="D12" i="1"/>
  <c r="A11" i="1" l="1"/>
  <c r="N13" i="1" l="1"/>
</calcChain>
</file>

<file path=xl/sharedStrings.xml><?xml version="1.0" encoding="utf-8"?>
<sst xmlns="http://schemas.openxmlformats.org/spreadsheetml/2006/main" count="42" uniqueCount="41">
  <si>
    <t xml:space="preserve">Раздел V 
Аукционной документации 
</t>
  </si>
  <si>
    <t>Основные характеристики объекта закупки:</t>
  </si>
  <si>
    <t>Используемый метод определения НМЦК:</t>
  </si>
  <si>
    <t>Метод сопоставимых рыночных цен (анализа рынка)</t>
  </si>
  <si>
    <t>Расчёт НМЦК:</t>
  </si>
  <si>
    <t>№ п/п</t>
  </si>
  <si>
    <t>Наименование товара (работы, услуги)</t>
  </si>
  <si>
    <t>Номер источника ценовой информации (ИЦИ №i) и цена единицы товара, работы, услуги, представленная i-тым ИЦИ (Цi), руб.</t>
  </si>
  <si>
    <t>v - кол-во (объем) закупаемого товара (работы, услуги), мес.</t>
  </si>
  <si>
    <t>n - кол-во значений, используемых в расчете</t>
  </si>
  <si>
    <t>Определение однородности совокупности значений выявленных цен</t>
  </si>
  <si>
    <t xml:space="preserve">                  , руб. </t>
  </si>
  <si>
    <t>ОКПД2</t>
  </si>
  <si>
    <t>КП 1</t>
  </si>
  <si>
    <t>КП 2</t>
  </si>
  <si>
    <t>КП 3</t>
  </si>
  <si>
    <t>&lt;ц&gt; - средн. арифм. величина цены единицы прод-ции, руб.</t>
  </si>
  <si>
    <t>=8 (с учётом округления до двух знаков после запятой)</t>
  </si>
  <si>
    <t>Среднее квадратичное отклонение</t>
  </si>
  <si>
    <r>
      <t xml:space="preserve">V - коэф-нт вариации </t>
    </r>
    <r>
      <rPr>
        <i/>
        <sz val="10"/>
        <color indexed="2"/>
        <rFont val="Times New Roman"/>
        <family val="1"/>
        <charset val="204"/>
      </rPr>
      <t>(не должен превышать 33%)</t>
    </r>
  </si>
  <si>
    <t>6=4+5+6</t>
  </si>
  <si>
    <t>8 = кол-во ответов ИЦИ</t>
  </si>
  <si>
    <t>9= 6/8</t>
  </si>
  <si>
    <t>9 (округл)</t>
  </si>
  <si>
    <t>12=9*7</t>
  </si>
  <si>
    <t>Обоснование начальной (максимальной) цены контракта (НМЦК)</t>
  </si>
  <si>
    <t>(предмет контракта)</t>
  </si>
  <si>
    <t>Основные характеристики объекта закупки</t>
  </si>
  <si>
    <t>в соответствии с ТЗ</t>
  </si>
  <si>
    <t>Используемый метод определения НМЦК с обоснованием:</t>
  </si>
  <si>
    <r>
      <t xml:space="preserve">НМЦКрын., руб. (определение и обоснование НМЦК представлено в </t>
    </r>
    <r>
      <rPr>
        <b/>
        <sz val="12"/>
        <rFont val="Times New Roman"/>
        <family val="1"/>
        <charset val="204"/>
      </rPr>
      <t>Приложении №1</t>
    </r>
    <r>
      <rPr>
        <sz val="12"/>
        <rFont val="Times New Roman"/>
        <family val="1"/>
        <charset val="204"/>
      </rPr>
      <t>)</t>
    </r>
  </si>
  <si>
    <t>Работник контрактной службы</t>
  </si>
  <si>
    <t>Метод сопоставимых рыночных цен (анализ рынка) - НМЦК рынка с использованием скриншотов цен,размещенных на сайтах в сети "Интернет")  (п.3.7.1 Приказа МЭР от 02.10.2013 № 567 "Об утверждении Методических рекомендаций по применению методов определения начальной /максимальной/ цены контракта, цены контракта, заключаемого с единственным поставщиком /подрядчиком, исполнителем/")</t>
  </si>
  <si>
    <t>___________ /Першин В.В./ (подпись/ФИО)</t>
  </si>
  <si>
    <t>Ведущий инженер по комплектации оборудования и материалов.</t>
  </si>
  <si>
    <t>Биметаллический радиатор RIFAR BASE 500 05 секц
250мм 15 мкм</t>
  </si>
  <si>
    <t>Статическая оконная пленка Delfa S9009.</t>
  </si>
  <si>
    <t>25.21.11.130</t>
  </si>
  <si>
    <t>22.21.30.129</t>
  </si>
  <si>
    <r>
      <t xml:space="preserve">
Начальная (максимальная) цена контракта определена Заказчиком с учетом доведенных лимитов денежных средств в  сумме</t>
    </r>
    <r>
      <rPr>
        <b/>
        <u/>
        <sz val="10"/>
        <color indexed="2"/>
        <rFont val="Times New Roman"/>
        <family val="1"/>
        <charset val="204"/>
      </rPr>
      <t xml:space="preserve"> 14540,66  (четырнадцать тысяч пятьсот сорок рублей 66 копеек,в т. ч. НДС 22%</t>
    </r>
    <r>
      <rPr>
        <sz val="10"/>
        <color theme="1"/>
        <rFont val="Times New Roman"/>
        <family val="1"/>
        <charset val="204"/>
      </rPr>
      <t xml:space="preserve"> (далее – НМЦК) определена методом сопоставимых рыночных цен (анализ рынка) </t>
    </r>
    <r>
      <rPr>
        <b/>
        <sz val="10"/>
        <color indexed="2"/>
        <rFont val="Times New Roman"/>
        <family val="1"/>
        <charset val="204"/>
      </rPr>
      <t>и исходя из лимитов бюджетных обязательств.</t>
    </r>
    <r>
      <rPr>
        <sz val="10"/>
        <color theme="1"/>
        <rFont val="Times New Roman"/>
        <family val="1"/>
        <charset val="204"/>
      </rPr>
      <t xml:space="preserve">
Расчет выполнен на основании методических рекомендации по применению методов определения начальной (максимальной) цены контракта, утвержденных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 (анализ рынка).
В целях получения ценовой информации Заказчик  направил запрос поставщикам, осуществил сбор и анализ общедоступной ценовой информации  и определил НМЦК в соответствии с п.3.7.4.1, п.3.19, п.3.21  Методических рекомендаций.
НМЦК рын - определяемая методом сопоставимых рыночных цен (анализа рынка);
v - количество закупаемых услуг -1,
n - количество значений, используемых в расчете  -  3 значения,
i - номер источника ценовой информации;
цi - цена единицы товара, представленная в источнике с номером i, скорректированная с учетом коэффициентов (индексов), применяемых для пересчета цен товаров с учетом различий в характеристиках товаров, коммерческих и (или) финансовых условий поставок товаров,  определяемых в соответствии с пунктом 3.17  Рекомендаций.
ГЕОХИ РАН ______________ В.В Першин                                                                                                                                            13.10.2026г.</t>
    </r>
  </si>
  <si>
    <t>Поставка Биметаллический радиатор RIFAR BASE 500 05 секц, Статическая оконная пленка Delfa S9009.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</si>
</sst>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0"/>
      <color indexed="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indexed="2"/>
      <name val="Times New Roman"/>
      <family val="1"/>
      <charset val="204"/>
    </font>
    <font>
      <b/>
      <u/>
      <sz val="10"/>
      <color indexed="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2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rgb="FF92D05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2" fontId="5" fillId="2" borderId="3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 indent="15"/>
    </xf>
    <xf numFmtId="0" fontId="10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 applyProtection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" fontId="15" fillId="0" borderId="2" xfId="0" applyNumberFormat="1" applyFont="1" applyFill="1" applyBorder="1" applyAlignment="1">
      <alignment horizontal="center" vertical="top" shrinkToFit="1"/>
    </xf>
    <xf numFmtId="2" fontId="4" fillId="0" borderId="2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7</xdr:row>
      <xdr:rowOff>571500</xdr:rowOff>
    </xdr:from>
    <xdr:to>
      <xdr:col>6</xdr:col>
      <xdr:colOff>524256</xdr:colOff>
      <xdr:row>7</xdr:row>
      <xdr:rowOff>819150</xdr:rowOff>
    </xdr:to>
    <xdr:pic>
      <xdr:nvPicPr>
        <xdr:cNvPr id="19105" name="Рисунок 1" descr="C:\Temp\KClipboardExport\l41eo45a.gif">
          <a:extLst>
            <a:ext uri="{FF2B5EF4-FFF2-40B4-BE49-F238E27FC236}">
              <a16:creationId xmlns:a16="http://schemas.microsoft.com/office/drawing/2014/main" id="{00000000-0008-0000-0000-0000A1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8182" t="17999" b="24001"/>
        <a:stretch/>
      </xdr:blipFill>
      <xdr:spPr bwMode="auto">
        <a:xfrm>
          <a:off x="3705225" y="3810000"/>
          <a:ext cx="390906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7</xdr:row>
      <xdr:rowOff>828674</xdr:rowOff>
    </xdr:from>
    <xdr:to>
      <xdr:col>11</xdr:col>
      <xdr:colOff>868680</xdr:colOff>
      <xdr:row>7</xdr:row>
      <xdr:rowOff>1219199</xdr:rowOff>
    </xdr:to>
    <xdr:pic>
      <xdr:nvPicPr>
        <xdr:cNvPr id="19106" name="Picture 21" descr="C:\Temp\KClipboardExport\sssqsznq.gif">
          <a:extLst>
            <a:ext uri="{FF2B5EF4-FFF2-40B4-BE49-F238E27FC236}">
              <a16:creationId xmlns:a16="http://schemas.microsoft.com/office/drawing/2014/main" id="{00000000-0008-0000-0000-0000A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000875" y="4067174"/>
          <a:ext cx="84010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66675</xdr:colOff>
      <xdr:row>7</xdr:row>
      <xdr:rowOff>923925</xdr:rowOff>
    </xdr:from>
    <xdr:to>
      <xdr:col>12</xdr:col>
      <xdr:colOff>709803</xdr:colOff>
      <xdr:row>7</xdr:row>
      <xdr:rowOff>1247775</xdr:rowOff>
    </xdr:to>
    <xdr:pic>
      <xdr:nvPicPr>
        <xdr:cNvPr id="19107" name="Picture 19" descr="C:\Temp\KClipboardExport\8c4wnzhy.gif">
          <a:extLst>
            <a:ext uri="{FF2B5EF4-FFF2-40B4-BE49-F238E27FC236}">
              <a16:creationId xmlns:a16="http://schemas.microsoft.com/office/drawing/2014/main" id="{00000000-0008-0000-0000-0000A3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7915275" y="4162425"/>
          <a:ext cx="643128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</xdr:colOff>
      <xdr:row>7</xdr:row>
      <xdr:rowOff>114300</xdr:rowOff>
    </xdr:from>
    <xdr:to>
      <xdr:col>13</xdr:col>
      <xdr:colOff>898399</xdr:colOff>
      <xdr:row>7</xdr:row>
      <xdr:rowOff>600075</xdr:rowOff>
    </xdr:to>
    <xdr:pic>
      <xdr:nvPicPr>
        <xdr:cNvPr id="19109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A5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3635"/>
        <a:stretch/>
      </xdr:blipFill>
      <xdr:spPr bwMode="auto">
        <a:xfrm>
          <a:off x="8639176" y="3352800"/>
          <a:ext cx="860298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561975</xdr:colOff>
      <xdr:row>12</xdr:row>
      <xdr:rowOff>38100</xdr:rowOff>
    </xdr:from>
    <xdr:to>
      <xdr:col>12</xdr:col>
      <xdr:colOff>204892</xdr:colOff>
      <xdr:row>12</xdr:row>
      <xdr:rowOff>333375</xdr:rowOff>
    </xdr:to>
    <xdr:pic>
      <xdr:nvPicPr>
        <xdr:cNvPr id="19110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A6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3635" r="56723" b="33061"/>
        <a:stretch/>
      </xdr:blipFill>
      <xdr:spPr bwMode="auto">
        <a:xfrm>
          <a:off x="7534275" y="6838950"/>
          <a:ext cx="88963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142875</xdr:colOff>
      <xdr:row>6</xdr:row>
      <xdr:rowOff>333375</xdr:rowOff>
    </xdr:from>
    <xdr:to>
      <xdr:col>13</xdr:col>
      <xdr:colOff>613791</xdr:colOff>
      <xdr:row>6</xdr:row>
      <xdr:rowOff>600075</xdr:rowOff>
    </xdr:to>
    <xdr:pic>
      <xdr:nvPicPr>
        <xdr:cNvPr id="19111" name="Picture 1" descr="C:\Temp\KClipboardExport\7d4qbwfz.gif">
          <a:extLst>
            <a:ext uri="{FF2B5EF4-FFF2-40B4-BE49-F238E27FC236}">
              <a16:creationId xmlns:a16="http://schemas.microsoft.com/office/drawing/2014/main" id="{00000000-0008-0000-0000-0000A7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3635" r="56836" b="28495"/>
        <a:stretch/>
      </xdr:blipFill>
      <xdr:spPr bwMode="auto">
        <a:xfrm>
          <a:off x="8743950" y="2619375"/>
          <a:ext cx="470916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22</xdr:row>
      <xdr:rowOff>101592</xdr:rowOff>
    </xdr:from>
    <xdr:to>
      <xdr:col>1</xdr:col>
      <xdr:colOff>1690497</xdr:colOff>
      <xdr:row>26</xdr:row>
      <xdr:rowOff>57143</xdr:rowOff>
    </xdr:to>
    <xdr:pic>
      <xdr:nvPicPr>
        <xdr:cNvPr id="19122" name="Picture 690" descr="http://naiz.org/fz44/nmc/nmck.png">
          <a:extLst>
            <a:ext uri="{FF2B5EF4-FFF2-40B4-BE49-F238E27FC236}">
              <a16:creationId xmlns:a16="http://schemas.microsoft.com/office/drawing/2014/main" id="{00000000-0008-0000-0000-0000B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519642" y="8504759"/>
          <a:ext cx="1604772" cy="5905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5"/>
  <sheetViews>
    <sheetView topLeftCell="A7" zoomScale="80" zoomScaleNormal="80" workbookViewId="0">
      <selection activeCell="Q8" sqref="Q8"/>
    </sheetView>
  </sheetViews>
  <sheetFormatPr defaultColWidth="9.140625" defaultRowHeight="12.75" x14ac:dyDescent="0.25"/>
  <cols>
    <col min="1" max="1" width="6.42578125" style="1" customWidth="1"/>
    <col min="2" max="2" width="41.7109375" style="1" customWidth="1"/>
    <col min="3" max="3" width="27.7109375" style="1" customWidth="1"/>
    <col min="4" max="4" width="12.42578125" style="1" customWidth="1"/>
    <col min="5" max="5" width="12.42578125" style="2" customWidth="1"/>
    <col min="6" max="6" width="12" style="2" customWidth="1"/>
    <col min="7" max="7" width="12.140625" style="1" customWidth="1"/>
    <col min="8" max="8" width="9" style="1" customWidth="1"/>
    <col min="9" max="9" width="10" style="1" customWidth="1"/>
    <col min="10" max="10" width="12" style="2" customWidth="1"/>
    <col min="11" max="11" width="11" style="1" customWidth="1"/>
    <col min="12" max="12" width="18.7109375" style="1" customWidth="1"/>
    <col min="13" max="13" width="15.140625" style="1" customWidth="1"/>
    <col min="14" max="14" width="17" style="1" customWidth="1"/>
    <col min="15" max="16" width="9.140625" style="1"/>
    <col min="17" max="17" width="9.140625" style="39"/>
    <col min="18" max="16384" width="9.140625" style="1"/>
  </cols>
  <sheetData>
    <row r="1" spans="1:17" ht="12" customHeigh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7" hidden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s="5" customFormat="1" ht="58.5" customHeight="1" x14ac:dyDescent="0.2">
      <c r="A3" s="6"/>
      <c r="B3" s="6"/>
      <c r="C3" s="6"/>
      <c r="D3" s="6"/>
      <c r="E3" s="6"/>
      <c r="F3" s="6"/>
      <c r="G3" s="6"/>
      <c r="H3" s="6"/>
      <c r="I3" s="68" t="s">
        <v>0</v>
      </c>
      <c r="J3" s="68"/>
      <c r="K3" s="68"/>
      <c r="L3" s="68"/>
      <c r="M3" s="68"/>
      <c r="N3" s="68"/>
      <c r="Q3" s="40"/>
    </row>
    <row r="4" spans="1:17" ht="75.75" customHeight="1" x14ac:dyDescent="0.25">
      <c r="A4" s="69" t="s">
        <v>1</v>
      </c>
      <c r="B4" s="69"/>
      <c r="C4" s="7"/>
      <c r="D4" s="70" t="s">
        <v>40</v>
      </c>
      <c r="E4" s="71"/>
      <c r="F4" s="71"/>
      <c r="G4" s="71"/>
      <c r="H4" s="71"/>
      <c r="I4" s="8"/>
      <c r="J4" s="8"/>
      <c r="K4" s="8"/>
      <c r="L4" s="8"/>
      <c r="M4" s="8"/>
    </row>
    <row r="5" spans="1:17" ht="28.5" customHeight="1" x14ac:dyDescent="0.25">
      <c r="A5" s="69" t="s">
        <v>2</v>
      </c>
      <c r="B5" s="69"/>
      <c r="C5" s="7"/>
      <c r="D5" s="71" t="s">
        <v>3</v>
      </c>
      <c r="E5" s="71"/>
      <c r="F5" s="71"/>
      <c r="G5" s="71"/>
      <c r="H5" s="71"/>
      <c r="I5" s="8"/>
      <c r="J5" s="8"/>
      <c r="K5" s="8"/>
      <c r="L5" s="8"/>
      <c r="M5" s="8"/>
    </row>
    <row r="6" spans="1:17" ht="19.5" customHeight="1" x14ac:dyDescent="0.25">
      <c r="A6" s="69" t="s">
        <v>4</v>
      </c>
      <c r="B6" s="69"/>
      <c r="C6" s="9"/>
      <c r="D6" s="72"/>
      <c r="E6" s="72"/>
      <c r="F6" s="72"/>
      <c r="G6" s="72"/>
      <c r="H6" s="72"/>
      <c r="I6" s="8"/>
      <c r="J6" s="10"/>
      <c r="K6" s="8"/>
      <c r="L6" s="8"/>
      <c r="M6" s="8"/>
    </row>
    <row r="7" spans="1:17" ht="75" customHeight="1" x14ac:dyDescent="0.25">
      <c r="A7" s="73" t="s">
        <v>5</v>
      </c>
      <c r="B7" s="75" t="s">
        <v>6</v>
      </c>
      <c r="C7" s="11"/>
      <c r="D7" s="77" t="s">
        <v>7</v>
      </c>
      <c r="E7" s="78"/>
      <c r="F7" s="78"/>
      <c r="G7" s="79"/>
      <c r="H7" s="75" t="s">
        <v>8</v>
      </c>
      <c r="I7" s="75" t="s">
        <v>9</v>
      </c>
      <c r="J7" s="82" t="s">
        <v>10</v>
      </c>
      <c r="K7" s="82"/>
      <c r="L7" s="83"/>
      <c r="M7" s="83"/>
      <c r="N7" s="12" t="s">
        <v>11</v>
      </c>
    </row>
    <row r="8" spans="1:17" ht="102.75" customHeight="1" x14ac:dyDescent="0.25">
      <c r="A8" s="74"/>
      <c r="B8" s="76"/>
      <c r="C8" s="13" t="s">
        <v>12</v>
      </c>
      <c r="D8" s="14" t="s">
        <v>13</v>
      </c>
      <c r="E8" s="15" t="s">
        <v>14</v>
      </c>
      <c r="F8" s="15" t="s">
        <v>15</v>
      </c>
      <c r="G8" s="16"/>
      <c r="H8" s="80"/>
      <c r="I8" s="81"/>
      <c r="J8" s="17" t="s">
        <v>16</v>
      </c>
      <c r="K8" s="18" t="s">
        <v>17</v>
      </c>
      <c r="L8" s="19" t="s">
        <v>18</v>
      </c>
      <c r="M8" s="20" t="s">
        <v>19</v>
      </c>
      <c r="N8" s="21"/>
    </row>
    <row r="9" spans="1:17" ht="52.5" customHeight="1" x14ac:dyDescent="0.25">
      <c r="A9" s="23">
        <v>1</v>
      </c>
      <c r="B9" s="23">
        <v>2</v>
      </c>
      <c r="C9" s="23">
        <v>3</v>
      </c>
      <c r="D9" s="23">
        <v>4</v>
      </c>
      <c r="E9" s="23">
        <v>5</v>
      </c>
      <c r="F9" s="23">
        <v>6</v>
      </c>
      <c r="G9" s="23" t="s">
        <v>20</v>
      </c>
      <c r="H9" s="23">
        <v>7</v>
      </c>
      <c r="I9" s="51" t="s">
        <v>21</v>
      </c>
      <c r="J9" s="52" t="s">
        <v>22</v>
      </c>
      <c r="K9" s="53" t="s">
        <v>23</v>
      </c>
      <c r="L9" s="54">
        <v>10</v>
      </c>
      <c r="M9" s="55">
        <v>11</v>
      </c>
      <c r="N9" s="23" t="s">
        <v>24</v>
      </c>
    </row>
    <row r="10" spans="1:17" s="36" customFormat="1" ht="45" customHeight="1" x14ac:dyDescent="0.25">
      <c r="A10" s="45">
        <v>1</v>
      </c>
      <c r="B10" s="48" t="s">
        <v>35</v>
      </c>
      <c r="C10" s="65" t="s">
        <v>37</v>
      </c>
      <c r="D10" s="66">
        <v>6085</v>
      </c>
      <c r="E10" s="66">
        <v>6416.48</v>
      </c>
      <c r="F10" s="66">
        <v>7340</v>
      </c>
      <c r="G10" s="46">
        <f>D10+E10+F10</f>
        <v>19841.48</v>
      </c>
      <c r="H10" s="67">
        <v>2</v>
      </c>
      <c r="I10" s="22">
        <v>3</v>
      </c>
      <c r="J10" s="24">
        <f>G10/I10</f>
        <v>6613.83</v>
      </c>
      <c r="K10" s="24">
        <f>ROUND(J10,2)</f>
        <v>6613.83</v>
      </c>
      <c r="L10" s="46">
        <f>STDEV(D10:F10)</f>
        <v>650.36</v>
      </c>
      <c r="M10" s="25">
        <f>L10/K10</f>
        <v>9.8299999999999998E-2</v>
      </c>
      <c r="N10" s="38">
        <f>K10*H10</f>
        <v>13227.66</v>
      </c>
      <c r="Q10" s="41"/>
    </row>
    <row r="11" spans="1:17" s="37" customFormat="1" ht="15" x14ac:dyDescent="0.25">
      <c r="A11" s="45">
        <f>SUM(A10+1)</f>
        <v>2</v>
      </c>
      <c r="B11" s="48" t="s">
        <v>36</v>
      </c>
      <c r="C11" s="65" t="s">
        <v>38</v>
      </c>
      <c r="D11" s="66">
        <v>1370</v>
      </c>
      <c r="E11" s="66">
        <v>1199</v>
      </c>
      <c r="F11" s="66">
        <v>1370</v>
      </c>
      <c r="G11" s="46">
        <f t="shared" ref="G11" si="0">D11+E11+F11</f>
        <v>3939</v>
      </c>
      <c r="H11" s="67">
        <v>1</v>
      </c>
      <c r="I11" s="22">
        <v>3</v>
      </c>
      <c r="J11" s="24">
        <f t="shared" ref="J11" si="1">G11/I11</f>
        <v>1313</v>
      </c>
      <c r="K11" s="24">
        <f t="shared" ref="K11" si="2">ROUND(J11,2)</f>
        <v>1313</v>
      </c>
      <c r="L11" s="46">
        <f t="shared" ref="L11" si="3">STDEV(D11:F11)</f>
        <v>98.73</v>
      </c>
      <c r="M11" s="25">
        <f t="shared" ref="M11" si="4">L11/K11</f>
        <v>7.5200000000000003E-2</v>
      </c>
      <c r="N11" s="38">
        <f t="shared" ref="N11" si="5">K11*H11</f>
        <v>1313</v>
      </c>
      <c r="Q11" s="41"/>
    </row>
    <row r="12" spans="1:17" s="47" customFormat="1" ht="15" hidden="1" x14ac:dyDescent="0.25">
      <c r="A12" s="56"/>
      <c r="B12" s="57"/>
      <c r="C12" s="58"/>
      <c r="D12" s="49">
        <f>SUM(D10:D11)</f>
        <v>7455</v>
      </c>
      <c r="E12" s="50">
        <f>SUM(E10:E11)</f>
        <v>7615.48</v>
      </c>
      <c r="F12" s="59">
        <f>SUM(F10:F11)</f>
        <v>8710</v>
      </c>
      <c r="G12" s="60"/>
      <c r="H12" s="61"/>
      <c r="I12" s="58"/>
      <c r="J12" s="62"/>
      <c r="K12" s="62"/>
      <c r="L12" s="60"/>
      <c r="M12" s="63"/>
      <c r="N12" s="64"/>
      <c r="Q12" s="41"/>
    </row>
    <row r="13" spans="1:17" ht="33" customHeight="1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26"/>
      <c r="L13" s="26"/>
      <c r="M13" s="26"/>
      <c r="N13" s="42">
        <f>SUM(N10:N12)</f>
        <v>14540.66</v>
      </c>
      <c r="Q13" s="41"/>
    </row>
    <row r="15" spans="1:17" x14ac:dyDescent="0.25">
      <c r="B15" s="85" t="s">
        <v>39</v>
      </c>
      <c r="C15" s="85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  <row r="16" spans="1:17" x14ac:dyDescent="0.25"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2:14" x14ac:dyDescent="0.25"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2:14" x14ac:dyDescent="0.25"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2:14" x14ac:dyDescent="0.25"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0" spans="2:14" x14ac:dyDescent="0.25"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2:14" x14ac:dyDescent="0.25"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</row>
    <row r="22" spans="2:14" x14ac:dyDescent="0.25"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</row>
    <row r="23" spans="2:14" x14ac:dyDescent="0.25"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</row>
    <row r="24" spans="2:14" x14ac:dyDescent="0.25"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</row>
    <row r="25" spans="2:14" x14ac:dyDescent="0.25"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</row>
    <row r="26" spans="2:14" x14ac:dyDescent="0.25"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2:14" x14ac:dyDescent="0.25"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2:14" x14ac:dyDescent="0.25"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</row>
    <row r="29" spans="2:14" x14ac:dyDescent="0.25"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</row>
    <row r="30" spans="2:14" x14ac:dyDescent="0.25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</row>
    <row r="31" spans="2:14" x14ac:dyDescent="0.25"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</row>
    <row r="32" spans="2:14" ht="73.5" customHeight="1" x14ac:dyDescent="0.25"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1:14" x14ac:dyDescent="0.25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</row>
    <row r="35" spans="1:14" x14ac:dyDescent="0.2">
      <c r="B35" s="27"/>
      <c r="C35" s="27"/>
    </row>
  </sheetData>
  <autoFilter ref="A9:N11"/>
  <mergeCells count="16">
    <mergeCell ref="I7:I8"/>
    <mergeCell ref="J7:M7"/>
    <mergeCell ref="A13:J13"/>
    <mergeCell ref="B15:N32"/>
    <mergeCell ref="A33:N33"/>
    <mergeCell ref="A6:B6"/>
    <mergeCell ref="D6:H6"/>
    <mergeCell ref="A7:A8"/>
    <mergeCell ref="B7:B8"/>
    <mergeCell ref="D7:G7"/>
    <mergeCell ref="H7:H8"/>
    <mergeCell ref="I3:N3"/>
    <mergeCell ref="A4:B4"/>
    <mergeCell ref="D4:H4"/>
    <mergeCell ref="A5:B5"/>
    <mergeCell ref="D5:H5"/>
  </mergeCells>
  <pageMargins left="0.19685039370078738" right="0.19685039370078738" top="0.31496062992125984" bottom="0.19685039370078738" header="0" footer="0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</sheetPr>
  <dimension ref="A1:B13"/>
  <sheetViews>
    <sheetView tabSelected="1" workbookViewId="0">
      <selection activeCell="F6" sqref="F6"/>
    </sheetView>
  </sheetViews>
  <sheetFormatPr defaultColWidth="9.140625" defaultRowHeight="15" x14ac:dyDescent="0.25"/>
  <cols>
    <col min="1" max="1" width="36.140625" style="29" customWidth="1"/>
    <col min="2" max="2" width="49" style="30" customWidth="1"/>
    <col min="3" max="16384" width="9.140625" style="28"/>
  </cols>
  <sheetData>
    <row r="1" spans="1:2" ht="25.5" customHeight="1" x14ac:dyDescent="0.25">
      <c r="A1" s="88" t="s">
        <v>25</v>
      </c>
      <c r="B1" s="88"/>
    </row>
    <row r="2" spans="1:2" ht="65.25" customHeight="1" x14ac:dyDescent="0.25">
      <c r="A2" s="31"/>
      <c r="B2" s="31" t="s">
        <v>40</v>
      </c>
    </row>
    <row r="3" spans="1:2" ht="15.75" x14ac:dyDescent="0.25">
      <c r="A3" s="89" t="s">
        <v>26</v>
      </c>
      <c r="B3" s="89"/>
    </row>
    <row r="4" spans="1:2" ht="15.75" x14ac:dyDescent="0.25">
      <c r="A4" s="32"/>
      <c r="B4" s="32"/>
    </row>
    <row r="5" spans="1:2" ht="86.25" customHeight="1" x14ac:dyDescent="0.25">
      <c r="A5" s="33" t="s">
        <v>27</v>
      </c>
      <c r="B5" s="33" t="s">
        <v>28</v>
      </c>
    </row>
    <row r="6" spans="1:2" ht="242.25" customHeight="1" x14ac:dyDescent="0.25">
      <c r="A6" s="33" t="s">
        <v>29</v>
      </c>
      <c r="B6" s="33" t="s">
        <v>32</v>
      </c>
    </row>
    <row r="7" spans="1:2" ht="91.5" customHeight="1" x14ac:dyDescent="0.25">
      <c r="A7" s="33" t="s">
        <v>30</v>
      </c>
      <c r="B7" s="34">
        <v>14540.66</v>
      </c>
    </row>
    <row r="8" spans="1:2" ht="29.25" customHeight="1" x14ac:dyDescent="0.25">
      <c r="A8" s="90"/>
      <c r="B8" s="91"/>
    </row>
    <row r="9" spans="1:2" ht="15.75" x14ac:dyDescent="0.25">
      <c r="A9" s="35"/>
      <c r="B9" s="35"/>
    </row>
    <row r="10" spans="1:2" ht="15.75" x14ac:dyDescent="0.25">
      <c r="A10" s="92" t="s">
        <v>31</v>
      </c>
      <c r="B10" s="92"/>
    </row>
    <row r="11" spans="1:2" ht="15.75" x14ac:dyDescent="0.25">
      <c r="A11" s="35"/>
      <c r="B11" s="35"/>
    </row>
    <row r="12" spans="1:2" ht="78.75" x14ac:dyDescent="0.25">
      <c r="A12" s="43" t="s">
        <v>34</v>
      </c>
      <c r="B12" s="44" t="s">
        <v>33</v>
      </c>
    </row>
    <row r="13" spans="1:2" ht="15.75" x14ac:dyDescent="0.25">
      <c r="A13" s="35"/>
      <c r="B13" s="35"/>
    </row>
  </sheetData>
  <mergeCells count="4">
    <mergeCell ref="A1:B1"/>
    <mergeCell ref="A3:B3"/>
    <mergeCell ref="A8:B8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НМЦК-п.3.7.1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iluhina</dc:creator>
  <cp:lastModifiedBy>Nik</cp:lastModifiedBy>
  <cp:revision>4</cp:revision>
  <dcterms:created xsi:type="dcterms:W3CDTF">2011-08-15T06:57:36Z</dcterms:created>
  <dcterms:modified xsi:type="dcterms:W3CDTF">2026-10-13T11:48:55Z</dcterms:modified>
</cp:coreProperties>
</file>