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M9" i="1" l="1"/>
  <c r="M8" i="1"/>
  <c r="M19" i="1" l="1"/>
  <c r="J15" i="1" l="1"/>
  <c r="K15" i="1" s="1"/>
  <c r="L15" i="1" s="1"/>
  <c r="J14" i="1"/>
  <c r="K14" i="1" s="1"/>
  <c r="L14" i="1" s="1"/>
  <c r="M15" i="1" l="1"/>
  <c r="M14" i="1"/>
  <c r="J9" i="1"/>
  <c r="J10" i="1"/>
  <c r="J11" i="1"/>
  <c r="M11" i="1" s="1"/>
  <c r="J12" i="1"/>
  <c r="M12" i="1" s="1"/>
  <c r="J13" i="1"/>
  <c r="J16" i="1"/>
  <c r="J17" i="1"/>
  <c r="J18" i="1"/>
  <c r="M10" i="1" l="1"/>
  <c r="M13" i="1"/>
  <c r="M16" i="1"/>
  <c r="M17" i="1"/>
  <c r="M18" i="1"/>
  <c r="K17" i="1" l="1"/>
  <c r="L17" i="1" s="1"/>
  <c r="K10" i="1"/>
  <c r="L10" i="1" s="1"/>
  <c r="K9" i="1"/>
  <c r="L9" i="1" s="1"/>
  <c r="J8" i="1"/>
  <c r="K12" i="1"/>
  <c r="L12" i="1" s="1"/>
  <c r="K11" i="1"/>
  <c r="L11" i="1" s="1"/>
  <c r="K8" i="1" l="1"/>
  <c r="L8" i="1" s="1"/>
  <c r="K18" i="1"/>
  <c r="L18" i="1" s="1"/>
  <c r="K16" i="1"/>
  <c r="L16" i="1" s="1"/>
  <c r="K13" i="1"/>
  <c r="L13" i="1" s="1"/>
</calcChain>
</file>

<file path=xl/sharedStrings.xml><?xml version="1.0" encoding="utf-8"?>
<sst xmlns="http://schemas.openxmlformats.org/spreadsheetml/2006/main" count="44" uniqueCount="35">
  <si>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</si>
  <si>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</si>
  <si>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</si>
  <si>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</si>
  <si>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</si>
  <si>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</si>
  <si>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</si>
  <si>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</si>
  <si>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</si>
  <si>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</si>
  <si>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</si>
  <si>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</si>
  <si>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</si>
  <si>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</si>
  <si>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</si>
  <si>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Наименование товара/услуг/ работ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</si>
  <si>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</si>
  <si>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</si>
  <si>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шт.</t>
  </si>
  <si>
    <t>Лом</t>
  </si>
  <si>
    <t>Лопата</t>
  </si>
  <si>
    <t>Зубило</t>
  </si>
  <si>
    <t>Плоскогубцы (кусачки)</t>
  </si>
  <si>
    <t>Молоток</t>
  </si>
  <si>
    <t>Топор</t>
  </si>
  <si>
    <t>Дрель-шуруповерт аккумуляторная</t>
  </si>
  <si>
    <t>Отвёртки</t>
  </si>
  <si>
    <t>Угловая шлифмашина аккумуляторная</t>
  </si>
  <si>
    <t>Наборы кругов шлифовальных для УШМ по металлу</t>
  </si>
  <si>
    <t>Наборы кругов шлифовальных для УШМ по бетону</t>
  </si>
  <si>
    <t>компл.</t>
  </si>
  <si>
    <t>Ценовое предложение 1 вх № 841-з от 08.10.2026</t>
  </si>
  <si>
    <t>Ценовое предложение 2 вх № 842-з от 08.10.2026</t>
  </si>
  <si>
    <t>Ценовое предложение 3 вх № 843-з от 08.10.2026</t>
  </si>
  <si>
    <t>Обоснование начальной (максимальной) цены Контракта на поставку аварийного комплекта инструментов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</si>
</sst>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2" fontId="0" fillId="0" borderId="0" xfId="0" applyNumberFormat="1" applyBorder="1" applyAlignment="1">
      <alignment vertical="center"/>
    </xf>
    <xf numFmtId="2" fontId="0" fillId="0" borderId="0" xfId="0" applyNumberFormat="1" applyBorder="1"/>
    <xf numFmtId="2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0"/>
  <sheetViews>
    <sheetView tabSelected="1" topLeftCell="A3" workbookViewId="0">
      <selection activeCell="O7" sqref="O7:R21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5.85546875" style="2" customWidth="1"/>
    <col min="4" max="4" width="11.42578125" style="1" customWidth="1"/>
    <col min="5" max="5" width="19.7109375" style="4" customWidth="1"/>
    <col min="6" max="6" width="15.140625" style="4" customWidth="1"/>
    <col min="7" max="7" width="14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22.140625" style="1" customWidth="1"/>
    <col min="14" max="14" width="5.28515625" style="1" customWidth="1"/>
    <col min="24" max="24" width="10.5703125" bestFit="1" customWidth="1"/>
  </cols>
  <sheetData>
    <row r="1" spans="1:5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54" x14ac:dyDescent="0.25">
      <c r="A2" s="18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54" ht="14.45" customHeight="1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20"/>
      <c r="L3" s="20"/>
      <c r="M3" s="20"/>
      <c r="N3" s="20"/>
    </row>
    <row r="4" spans="1:54" ht="72.75" customHeight="1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2" t="s">
        <v>17</v>
      </c>
      <c r="L4" s="22"/>
      <c r="M4" s="22"/>
      <c r="N4" s="22"/>
    </row>
    <row r="5" spans="1:54" ht="15.6" customHeight="1" x14ac:dyDescent="0.25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54" ht="62.45" customHeight="1" x14ac:dyDescent="0.25">
      <c r="A6" s="28" t="s">
        <v>3</v>
      </c>
      <c r="B6" s="28" t="s">
        <v>15</v>
      </c>
      <c r="C6" s="28" t="s">
        <v>4</v>
      </c>
      <c r="D6" s="28" t="s">
        <v>5</v>
      </c>
      <c r="E6" s="29" t="s">
        <v>6</v>
      </c>
      <c r="F6" s="29"/>
      <c r="G6" s="29"/>
      <c r="H6" s="29"/>
      <c r="I6" s="29"/>
      <c r="J6" s="30" t="s">
        <v>7</v>
      </c>
      <c r="K6" s="30"/>
      <c r="L6" s="30"/>
      <c r="M6" s="29" t="s">
        <v>8</v>
      </c>
      <c r="N6" s="29"/>
    </row>
    <row r="7" spans="1:54" ht="133.5" customHeight="1" x14ac:dyDescent="0.25">
      <c r="A7" s="28"/>
      <c r="B7" s="28"/>
      <c r="C7" s="28"/>
      <c r="D7" s="28"/>
      <c r="E7" s="3" t="s">
        <v>31</v>
      </c>
      <c r="F7" s="3" t="s">
        <v>32</v>
      </c>
      <c r="G7" s="3" t="s">
        <v>33</v>
      </c>
      <c r="H7" s="7" t="s">
        <v>9</v>
      </c>
      <c r="I7" s="7" t="s">
        <v>10</v>
      </c>
      <c r="J7" s="8" t="s">
        <v>11</v>
      </c>
      <c r="K7" s="7" t="s">
        <v>12</v>
      </c>
      <c r="L7" s="7" t="s">
        <v>13</v>
      </c>
      <c r="M7" s="29" t="s">
        <v>14</v>
      </c>
      <c r="N7" s="29"/>
    </row>
    <row r="8" spans="1:54" s="10" customFormat="1" x14ac:dyDescent="0.25">
      <c r="A8" s="9">
        <v>1</v>
      </c>
      <c r="B8" s="5" t="s">
        <v>19</v>
      </c>
      <c r="C8" s="9" t="s">
        <v>18</v>
      </c>
      <c r="D8" s="9">
        <v>2</v>
      </c>
      <c r="E8" s="5">
        <v>411</v>
      </c>
      <c r="F8" s="5">
        <v>450</v>
      </c>
      <c r="G8" s="5">
        <v>412.32</v>
      </c>
      <c r="H8" s="9"/>
      <c r="I8" s="9"/>
      <c r="J8" s="6">
        <f t="shared" ref="J8:J18" si="0">AVERAGE(E8:G8)</f>
        <v>424.44</v>
      </c>
      <c r="K8" s="6">
        <f t="shared" ref="K8:K10" si="1">SQRT(((SUM((POWER(G8-J8,2)),(POWER(F8-J8,2)),(POWER(E8-J8,2)),)/(COLUMNS(E8:G8)-1))))</f>
        <v>22.145446484548469</v>
      </c>
      <c r="L8" s="6">
        <f t="shared" ref="L8:L10" si="2">K8/J8*100</f>
        <v>5.2175682038800462</v>
      </c>
      <c r="M8" s="16">
        <f>J8*D8</f>
        <v>848.88</v>
      </c>
      <c r="N8" s="16"/>
      <c r="O8" s="14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2"/>
    </row>
    <row r="9" spans="1:54" s="10" customFormat="1" x14ac:dyDescent="0.25">
      <c r="A9" s="9">
        <v>2</v>
      </c>
      <c r="B9" s="5" t="s">
        <v>20</v>
      </c>
      <c r="C9" s="9" t="s">
        <v>18</v>
      </c>
      <c r="D9" s="9">
        <v>1</v>
      </c>
      <c r="E9" s="5">
        <v>1682</v>
      </c>
      <c r="F9" s="5">
        <v>1700</v>
      </c>
      <c r="G9" s="5">
        <v>1690</v>
      </c>
      <c r="H9" s="9"/>
      <c r="I9" s="9"/>
      <c r="J9" s="6">
        <f t="shared" si="0"/>
        <v>1690.6666666666667</v>
      </c>
      <c r="K9" s="6">
        <f t="shared" si="1"/>
        <v>9.0184995056457886</v>
      </c>
      <c r="L9" s="6">
        <f t="shared" si="2"/>
        <v>0.53342859852005842</v>
      </c>
      <c r="M9" s="16">
        <f>J9*D9</f>
        <v>1690.6666666666667</v>
      </c>
      <c r="N9" s="16"/>
      <c r="O9" s="14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2"/>
    </row>
    <row r="10" spans="1:54" s="10" customFormat="1" x14ac:dyDescent="0.25">
      <c r="A10" s="9">
        <v>3</v>
      </c>
      <c r="B10" s="5" t="s">
        <v>21</v>
      </c>
      <c r="C10" s="9" t="s">
        <v>18</v>
      </c>
      <c r="D10" s="9">
        <v>2</v>
      </c>
      <c r="E10" s="5">
        <v>411</v>
      </c>
      <c r="F10" s="5">
        <v>450</v>
      </c>
      <c r="G10" s="5">
        <v>422</v>
      </c>
      <c r="H10" s="9"/>
      <c r="I10" s="9"/>
      <c r="J10" s="6">
        <f t="shared" si="0"/>
        <v>427.66666666666669</v>
      </c>
      <c r="K10" s="6">
        <f t="shared" si="1"/>
        <v>20.108041509140897</v>
      </c>
      <c r="L10" s="6">
        <f t="shared" si="2"/>
        <v>4.70180237937823</v>
      </c>
      <c r="M10" s="16">
        <f t="shared" ref="M9:M18" si="3">J10*D10</f>
        <v>855.33333333333337</v>
      </c>
      <c r="N10" s="16"/>
      <c r="O10" s="13"/>
      <c r="P10" s="14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2"/>
    </row>
    <row r="11" spans="1:54" s="10" customFormat="1" x14ac:dyDescent="0.25">
      <c r="A11" s="9">
        <v>4</v>
      </c>
      <c r="B11" s="5" t="s">
        <v>22</v>
      </c>
      <c r="C11" s="9" t="s">
        <v>18</v>
      </c>
      <c r="D11" s="9">
        <v>2</v>
      </c>
      <c r="E11" s="5">
        <v>822</v>
      </c>
      <c r="F11" s="5">
        <v>850</v>
      </c>
      <c r="G11" s="5">
        <v>836</v>
      </c>
      <c r="H11" s="9"/>
      <c r="I11" s="9"/>
      <c r="J11" s="6">
        <f t="shared" si="0"/>
        <v>836</v>
      </c>
      <c r="K11" s="6">
        <f t="shared" ref="K11:K12" si="4">SQRT(((SUM((POWER(G11-J11,2)),(POWER(F11-J11,2)),(POWER(E11-J11,2)),)/(COLUMNS(E11:G11)-1))))</f>
        <v>14</v>
      </c>
      <c r="L11" s="6">
        <f t="shared" ref="L11:L12" si="5">K11/J11*100</f>
        <v>1.6746411483253589</v>
      </c>
      <c r="M11" s="16">
        <f>J11*D11</f>
        <v>1672</v>
      </c>
      <c r="N11" s="16"/>
      <c r="O11" s="14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2"/>
    </row>
    <row r="12" spans="1:54" s="10" customFormat="1" x14ac:dyDescent="0.25">
      <c r="A12" s="9">
        <v>5</v>
      </c>
      <c r="B12" s="5" t="s">
        <v>23</v>
      </c>
      <c r="C12" s="9" t="s">
        <v>18</v>
      </c>
      <c r="D12" s="9">
        <v>2</v>
      </c>
      <c r="E12" s="5">
        <v>692</v>
      </c>
      <c r="F12" s="5">
        <v>700</v>
      </c>
      <c r="G12" s="5">
        <v>699</v>
      </c>
      <c r="H12" s="9"/>
      <c r="I12" s="9"/>
      <c r="J12" s="6">
        <f t="shared" si="0"/>
        <v>697</v>
      </c>
      <c r="K12" s="6">
        <f t="shared" si="4"/>
        <v>4.358898943540674</v>
      </c>
      <c r="L12" s="6">
        <f t="shared" si="5"/>
        <v>0.62538004928847546</v>
      </c>
      <c r="M12" s="16">
        <f>J12*D12</f>
        <v>1394</v>
      </c>
      <c r="N12" s="16"/>
      <c r="O12" s="14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2"/>
    </row>
    <row r="13" spans="1:54" s="10" customFormat="1" x14ac:dyDescent="0.25">
      <c r="A13" s="9">
        <v>6</v>
      </c>
      <c r="B13" s="5" t="s">
        <v>24</v>
      </c>
      <c r="C13" s="9" t="s">
        <v>18</v>
      </c>
      <c r="D13" s="9">
        <v>2</v>
      </c>
      <c r="E13" s="5">
        <v>806</v>
      </c>
      <c r="F13" s="5">
        <v>850</v>
      </c>
      <c r="G13" s="5">
        <v>899</v>
      </c>
      <c r="H13" s="9"/>
      <c r="I13" s="9"/>
      <c r="J13" s="6">
        <f t="shared" si="0"/>
        <v>851.66666666666663</v>
      </c>
      <c r="K13" s="6">
        <f t="shared" ref="K13:K18" si="6">SQRT(((SUM((POWER(G13-J13,2)),(POWER(F13-J13,2)),(POWER(E13-J13,2)),)/(COLUMNS(E13:G13)-1))))</f>
        <v>46.522396040330229</v>
      </c>
      <c r="L13" s="6">
        <f t="shared" ref="L13:L18" si="7">K13/J13*100</f>
        <v>5.4625122552246843</v>
      </c>
      <c r="M13" s="16">
        <f t="shared" si="3"/>
        <v>1703.3333333333333</v>
      </c>
      <c r="N13" s="16"/>
      <c r="O13" s="14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2"/>
    </row>
    <row r="14" spans="1:54" s="10" customFormat="1" x14ac:dyDescent="0.25">
      <c r="A14" s="9">
        <v>7</v>
      </c>
      <c r="B14" s="5" t="s">
        <v>25</v>
      </c>
      <c r="C14" s="9" t="s">
        <v>18</v>
      </c>
      <c r="D14" s="9">
        <v>1</v>
      </c>
      <c r="E14" s="5">
        <v>7990</v>
      </c>
      <c r="F14" s="5">
        <v>8200</v>
      </c>
      <c r="G14" s="5">
        <v>8999</v>
      </c>
      <c r="H14" s="9"/>
      <c r="I14" s="9"/>
      <c r="J14" s="6">
        <f t="shared" ref="J14:J15" si="8">AVERAGE(E14:G14)</f>
        <v>8396.3333333333339</v>
      </c>
      <c r="K14" s="6">
        <f t="shared" ref="K14:K15" si="9">SQRT(((SUM((POWER(G14-J14,2)),(POWER(F14-J14,2)),(POWER(E14-J14,2)),)/(COLUMNS(E14:G14)-1))))</f>
        <v>532.38175525963823</v>
      </c>
      <c r="L14" s="6">
        <f t="shared" ref="L14:L15" si="10">K14/J14*100</f>
        <v>6.3406457810112133</v>
      </c>
      <c r="M14" s="16">
        <f t="shared" ref="M14:M15" si="11">J14*D14</f>
        <v>8396.3333333333339</v>
      </c>
      <c r="N14" s="16"/>
      <c r="O14" s="14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2"/>
    </row>
    <row r="15" spans="1:54" s="10" customFormat="1" x14ac:dyDescent="0.25">
      <c r="A15" s="9">
        <v>8</v>
      </c>
      <c r="B15" s="5" t="s">
        <v>26</v>
      </c>
      <c r="C15" s="9" t="s">
        <v>30</v>
      </c>
      <c r="D15" s="9">
        <v>1</v>
      </c>
      <c r="E15" s="5">
        <v>2399</v>
      </c>
      <c r="F15" s="5">
        <v>2450</v>
      </c>
      <c r="G15" s="5">
        <v>2499</v>
      </c>
      <c r="H15" s="9"/>
      <c r="I15" s="9"/>
      <c r="J15" s="6">
        <f t="shared" si="8"/>
        <v>2449.3333333333335</v>
      </c>
      <c r="K15" s="6">
        <f t="shared" si="9"/>
        <v>50.003333222229628</v>
      </c>
      <c r="L15" s="6">
        <f t="shared" si="10"/>
        <v>2.041507888768221</v>
      </c>
      <c r="M15" s="16">
        <f t="shared" si="11"/>
        <v>2449.3333333333335</v>
      </c>
      <c r="N15" s="16"/>
      <c r="O15" s="14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2"/>
    </row>
    <row r="16" spans="1:54" s="10" customFormat="1" ht="25.5" x14ac:dyDescent="0.25">
      <c r="A16" s="9">
        <v>9</v>
      </c>
      <c r="B16" s="5" t="s">
        <v>27</v>
      </c>
      <c r="C16" s="9" t="s">
        <v>18</v>
      </c>
      <c r="D16" s="9">
        <v>1</v>
      </c>
      <c r="E16" s="5">
        <v>11080</v>
      </c>
      <c r="F16" s="5">
        <v>11900</v>
      </c>
      <c r="G16" s="5">
        <v>11999</v>
      </c>
      <c r="H16" s="9"/>
      <c r="I16" s="9"/>
      <c r="J16" s="6">
        <f t="shared" si="0"/>
        <v>11659.666666666666</v>
      </c>
      <c r="K16" s="6">
        <f t="shared" si="6"/>
        <v>504.44061427816587</v>
      </c>
      <c r="L16" s="6">
        <f t="shared" si="7"/>
        <v>4.3263725173232448</v>
      </c>
      <c r="M16" s="16">
        <f t="shared" si="3"/>
        <v>11659.666666666666</v>
      </c>
      <c r="N16" s="16"/>
      <c r="O16" s="14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2"/>
    </row>
    <row r="17" spans="1:54" s="10" customFormat="1" ht="25.5" x14ac:dyDescent="0.25">
      <c r="A17" s="9">
        <v>10</v>
      </c>
      <c r="B17" s="5" t="s">
        <v>28</v>
      </c>
      <c r="C17" s="9" t="s">
        <v>18</v>
      </c>
      <c r="D17" s="9">
        <v>20</v>
      </c>
      <c r="E17" s="5">
        <v>75</v>
      </c>
      <c r="F17" s="5">
        <v>100</v>
      </c>
      <c r="G17" s="5">
        <v>76</v>
      </c>
      <c r="H17" s="9"/>
      <c r="I17" s="9"/>
      <c r="J17" s="6">
        <f t="shared" si="0"/>
        <v>83.666666666666671</v>
      </c>
      <c r="K17" s="6">
        <f t="shared" ref="K17" si="12">SQRT(((SUM((POWER(G17-J17,2)),(POWER(F17-J17,2)),(POWER(E17-J17,2)),)/(COLUMNS(E17:G17)-1))))</f>
        <v>14.153915830374762</v>
      </c>
      <c r="L17" s="6">
        <f t="shared" ref="L17" si="13">K17/J17*100</f>
        <v>16.917030872957884</v>
      </c>
      <c r="M17" s="16">
        <f t="shared" si="3"/>
        <v>1673.3333333333335</v>
      </c>
      <c r="N17" s="16"/>
      <c r="O17" s="13"/>
      <c r="P17" s="14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2"/>
    </row>
    <row r="18" spans="1:54" s="10" customFormat="1" ht="25.5" x14ac:dyDescent="0.25">
      <c r="A18" s="9">
        <v>11</v>
      </c>
      <c r="B18" s="5" t="s">
        <v>29</v>
      </c>
      <c r="C18" s="9" t="s">
        <v>18</v>
      </c>
      <c r="D18" s="9">
        <v>20</v>
      </c>
      <c r="E18" s="5">
        <v>253</v>
      </c>
      <c r="F18" s="5">
        <v>300</v>
      </c>
      <c r="G18" s="5">
        <v>253</v>
      </c>
      <c r="H18" s="9"/>
      <c r="I18" s="9"/>
      <c r="J18" s="6">
        <f t="shared" si="0"/>
        <v>268.66666666666669</v>
      </c>
      <c r="K18" s="6">
        <f t="shared" si="6"/>
        <v>27.135462651912412</v>
      </c>
      <c r="L18" s="6">
        <f t="shared" si="7"/>
        <v>10.100048133466158</v>
      </c>
      <c r="M18" s="16">
        <f t="shared" si="3"/>
        <v>5373.3333333333339</v>
      </c>
      <c r="N18" s="16"/>
      <c r="O18" s="13"/>
      <c r="P18" s="14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2"/>
    </row>
    <row r="19" spans="1:54" x14ac:dyDescent="0.2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31">
        <f>SUM(M8:N18)</f>
        <v>37716.213333333333</v>
      </c>
      <c r="N19" s="31"/>
      <c r="O19" s="15"/>
      <c r="P19" s="15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</row>
    <row r="20" spans="1:54" x14ac:dyDescent="0.25">
      <c r="J20" s="23"/>
      <c r="K20" s="23"/>
      <c r="L20" s="23"/>
    </row>
  </sheetData>
  <mergeCells count="29">
    <mergeCell ref="J20:L20"/>
    <mergeCell ref="A19:L19"/>
    <mergeCell ref="A5:N5"/>
    <mergeCell ref="A6:A7"/>
    <mergeCell ref="B6:B7"/>
    <mergeCell ref="C6:C7"/>
    <mergeCell ref="D6:D7"/>
    <mergeCell ref="E6:I6"/>
    <mergeCell ref="J6:L6"/>
    <mergeCell ref="M6:N6"/>
    <mergeCell ref="M7:N7"/>
    <mergeCell ref="M19:N19"/>
    <mergeCell ref="M13:N13"/>
    <mergeCell ref="M16:N16"/>
    <mergeCell ref="M18:N18"/>
    <mergeCell ref="M11:N11"/>
    <mergeCell ref="A1:N1"/>
    <mergeCell ref="A2:N2"/>
    <mergeCell ref="A3:J3"/>
    <mergeCell ref="K3:N3"/>
    <mergeCell ref="A4:J4"/>
    <mergeCell ref="K4:N4"/>
    <mergeCell ref="M12:N12"/>
    <mergeCell ref="M8:N8"/>
    <mergeCell ref="M9:N9"/>
    <mergeCell ref="M10:N10"/>
    <mergeCell ref="M17:N17"/>
    <mergeCell ref="M14:N14"/>
    <mergeCell ref="M15:N15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2026-10-14T06:36:09Z</dcterms:modified>
</cp:coreProperties>
</file>