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1300FS\share\COKR\2026_ЖУКОВА\ТЗ\УТИЛИЗАЦИЯ\утилизация 244 нояб МЕБЕЛЬ\карточка закупки\"/>
    </mc:Choice>
  </mc:AlternateContent>
  <bookViews>
    <workbookView xWindow="3585" yWindow="360" windowWidth="20220" windowHeight="12075"/>
  </bookViews>
  <sheets>
    <sheet name="Расчет цены" sheetId="2" r:id="rId1"/>
  </sheets>
  <definedNames>
    <definedName name="_xlnm.Print_Area" localSheetId="0">'Расчет цены'!$B$1:$R$13</definedName>
  </definedNames>
  <calcPr calcId="152511" refMode="R1C1"/>
</workbook>
</file>

<file path=xl/calcChain.xml><?xml version="1.0" encoding="utf-8"?>
<calcChain xmlns="http://schemas.openxmlformats.org/spreadsheetml/2006/main">
  <c r="H14" i="2" l="1"/>
  <c r="G8" i="2" l="1"/>
  <c r="F8" i="2"/>
  <c r="H9" i="2" l="1"/>
  <c r="G9" i="2"/>
  <c r="F9" i="2"/>
  <c r="M8" i="2" l="1"/>
  <c r="P8" i="2" l="1"/>
  <c r="N8" i="2" l="1"/>
  <c r="O8" i="2" s="1"/>
  <c r="Q8" i="2"/>
  <c r="R8" i="2" s="1"/>
  <c r="R9" i="2" s="1"/>
</calcChain>
</file>

<file path=xl/sharedStrings.xml><?xml version="1.0" encoding="utf-8"?>
<sst xmlns="http://schemas.openxmlformats.org/spreadsheetml/2006/main" count="27" uniqueCount="25">
  <si>
    <t>№</t>
  </si>
  <si>
    <t>Ед. изм</t>
  </si>
  <si>
    <t>Кол-во</t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</si>
  <si>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</si>
  <si>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</si>
  <si>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Цена за единицу изм. (руб.)</t>
  </si>
  <si>
    <t>Данные реестра контрактов (руб./ед.изм.)</t>
  </si>
  <si>
    <t xml:space="preserve">Номер сведений о контракте №___ от </t>
  </si>
  <si>
    <t>Данные статистики</t>
  </si>
  <si>
    <t xml:space="preserve">Обоснование начальной (максимальной) цены контракта (Н(М)ЦК)
</t>
  </si>
  <si>
    <t>Оценка однородности совокупности значений выявленных цен, используемых в расчете Н(М)ЦК</t>
  </si>
  <si>
    <r>
      <rPr>
        <b/>
        <sz val="10"/>
        <color indexed="8"/>
        <rFont val="Times New Roman"/>
        <family val="1"/>
        <charset val="204"/>
      </rPr>
      <t>Расчет Н(М)ЦК по формуле</t>
    </r>
    <r>
      <rPr>
        <sz val="10"/>
        <color indexed="8"/>
        <rFont val="Times New Roman"/>
        <family val="1"/>
        <charset val="204"/>
      </rPr>
      <t xml:space="preserve">            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</si>
  <si>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r>
      <t>Средняя арифметическая цена за единицу     &lt;</t>
    </r>
    <r>
      <rPr>
        <b/>
        <i/>
        <sz val="10"/>
        <color indexed="8"/>
        <rFont val="Times New Roman"/>
        <family val="1"/>
        <charset val="204"/>
      </rPr>
      <t>ц</t>
    </r>
    <r>
      <rPr>
        <b/>
        <sz val="10"/>
        <color indexed="8"/>
        <rFont val="Times New Roman"/>
        <family val="1"/>
        <charset val="204"/>
      </rPr>
      <t xml:space="preserve">&gt; </t>
    </r>
  </si>
  <si>
    <t>Н(М)ЦК,  определяемая методом сопоставимых рыночных цен (анализа рынка)</t>
  </si>
  <si>
    <t>Н(М)ЦК с учетом округления цены за единицу (руб.)</t>
  </si>
  <si>
    <t>Ценовая информация стоимости объекта закупки, (руб) за ед.изм.</t>
  </si>
  <si>
    <t xml:space="preserve">Наименование предмета контракта </t>
  </si>
  <si>
    <t xml:space="preserve">ИТОГО </t>
  </si>
  <si>
    <t>усл.ед.</t>
  </si>
  <si>
    <t>Оказание услуг утилизации (Удмуртская Республика)</t>
  </si>
  <si>
    <t>Н(М)ЦК с учетом выделенных лимитов составила</t>
  </si>
  <si>
    <t xml:space="preserve">руб. </t>
  </si>
  <si>
    <t xml:space="preserve">Источник №1   </t>
  </si>
  <si>
    <r>
      <t>Источник №2</t>
    </r>
    <r>
      <rPr>
        <sz val="8"/>
        <color indexed="8"/>
        <rFont val="Times New Roman"/>
        <family val="1"/>
        <charset val="204"/>
      </rPr>
      <t xml:space="preserve">   </t>
    </r>
  </si>
  <si>
    <r>
      <t>Источник №3</t>
    </r>
    <r>
      <rPr>
        <sz val="8"/>
        <color indexed="8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</si>
</sst>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0.00;[Red]0.00"/>
    <numFmt numFmtId="166" formatCode="#,##0.00;[Red]#,##0.00"/>
  </numFmts>
  <fonts count="16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6" fillId="0" borderId="0" xfId="0" applyFont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4" fillId="0" borderId="0" xfId="0" applyFont="1" applyFill="1" applyAlignment="1" applyProtection="1">
      <alignment vertical="center"/>
      <protection locked="0"/>
    </xf>
    <xf numFmtId="0" fontId="9" fillId="0" borderId="0" xfId="0" applyFont="1"/>
    <xf numFmtId="0" fontId="5" fillId="0" borderId="0" xfId="0" applyFont="1" applyAlignment="1" applyProtection="1">
      <alignment horizontal="left" vertical="top" wrapText="1"/>
      <protection locked="0"/>
    </xf>
    <xf numFmtId="0" fontId="5" fillId="0" borderId="0" xfId="0" applyFont="1"/>
    <xf numFmtId="0" fontId="5" fillId="0" borderId="0" xfId="0" applyFont="1" applyAlignment="1" applyProtection="1">
      <alignment wrapText="1"/>
      <protection locked="0"/>
    </xf>
    <xf numFmtId="164" fontId="5" fillId="0" borderId="0" xfId="0" applyNumberFormat="1" applyFont="1" applyFill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wrapText="1"/>
      <protection locked="0"/>
    </xf>
    <xf numFmtId="0" fontId="8" fillId="0" borderId="0" xfId="0" applyFont="1" applyAlignment="1"/>
    <xf numFmtId="0" fontId="1" fillId="0" borderId="2" xfId="0" applyFont="1" applyBorder="1" applyAlignment="1">
      <alignment horizontal="center" vertical="top" wrapText="1"/>
    </xf>
    <xf numFmtId="0" fontId="9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vertical="top" wrapText="1"/>
    </xf>
    <xf numFmtId="0" fontId="11" fillId="0" borderId="0" xfId="0" applyFont="1" applyAlignment="1" applyProtection="1">
      <alignment horizontal="center" wrapText="1"/>
      <protection locked="0"/>
    </xf>
    <xf numFmtId="0" fontId="7" fillId="0" borderId="0" xfId="0" applyFont="1" applyAlignment="1"/>
    <xf numFmtId="0" fontId="11" fillId="0" borderId="0" xfId="0" applyFont="1" applyAlignment="1" applyProtection="1">
      <alignment wrapText="1"/>
      <protection locked="0"/>
    </xf>
    <xf numFmtId="0" fontId="6" fillId="0" borderId="0" xfId="0" applyFont="1" applyAlignment="1">
      <alignment horizontal="center"/>
    </xf>
    <xf numFmtId="165" fontId="2" fillId="0" borderId="2" xfId="0" applyNumberFormat="1" applyFont="1" applyBorder="1" applyAlignment="1">
      <alignment horizontal="center" vertical="center" wrapText="1"/>
    </xf>
    <xf numFmtId="165" fontId="6" fillId="0" borderId="2" xfId="0" applyNumberFormat="1" applyFont="1" applyBorder="1" applyAlignment="1">
      <alignment horizontal="center" vertical="center"/>
    </xf>
    <xf numFmtId="165" fontId="1" fillId="0" borderId="2" xfId="0" applyNumberFormat="1" applyFont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165" fontId="2" fillId="0" borderId="4" xfId="0" applyNumberFormat="1" applyFont="1" applyFill="1" applyBorder="1" applyAlignment="1">
      <alignment horizontal="center" vertical="center" wrapText="1"/>
    </xf>
    <xf numFmtId="165" fontId="1" fillId="0" borderId="4" xfId="0" applyNumberFormat="1" applyFont="1" applyBorder="1" applyAlignment="1">
      <alignment horizontal="center" vertical="center" wrapText="1"/>
    </xf>
    <xf numFmtId="165" fontId="6" fillId="0" borderId="2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7" fillId="0" borderId="0" xfId="0" applyFont="1"/>
    <xf numFmtId="165" fontId="1" fillId="0" borderId="4" xfId="0" applyNumberFormat="1" applyFont="1" applyFill="1" applyBorder="1" applyAlignment="1">
      <alignment horizontal="center" vertical="center" wrapText="1"/>
    </xf>
    <xf numFmtId="165" fontId="7" fillId="0" borderId="2" xfId="0" applyNumberFormat="1" applyFont="1" applyBorder="1" applyAlignment="1">
      <alignment horizontal="center" vertical="center"/>
    </xf>
    <xf numFmtId="166" fontId="2" fillId="0" borderId="4" xfId="0" applyNumberFormat="1" applyFont="1" applyFill="1" applyBorder="1" applyAlignment="1">
      <alignment horizontal="center" vertical="center" wrapText="1"/>
    </xf>
    <xf numFmtId="166" fontId="1" fillId="0" borderId="4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top" wrapText="1"/>
    </xf>
    <xf numFmtId="0" fontId="15" fillId="0" borderId="0" xfId="0" applyFont="1"/>
    <xf numFmtId="166" fontId="15" fillId="0" borderId="0" xfId="0" applyNumberFormat="1" applyFont="1"/>
    <xf numFmtId="0" fontId="9" fillId="0" borderId="0" xfId="0" applyFont="1" applyAlignment="1">
      <alignment horizontal="center" wrapText="1"/>
    </xf>
    <xf numFmtId="0" fontId="10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wrapText="1"/>
    </xf>
    <xf numFmtId="0" fontId="14" fillId="0" borderId="4" xfId="0" applyFont="1" applyBorder="1" applyAlignment="1">
      <alignment wrapText="1"/>
    </xf>
    <xf numFmtId="0" fontId="1" fillId="0" borderId="2" xfId="0" applyFont="1" applyBorder="1" applyAlignment="1">
      <alignment horizontal="center" vertical="top" wrapText="1"/>
    </xf>
    <xf numFmtId="0" fontId="5" fillId="0" borderId="0" xfId="0" applyFont="1" applyAlignment="1" applyProtection="1">
      <alignment horizontal="left" vertical="top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2" fontId="1" fillId="0" borderId="2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19050</xdr:colOff>
      <xdr:row>6</xdr:row>
      <xdr:rowOff>952500</xdr:rowOff>
    </xdr:from>
    <xdr:to>
      <xdr:col>15</xdr:col>
      <xdr:colOff>0</xdr:colOff>
      <xdr:row>6</xdr:row>
      <xdr:rowOff>1304925</xdr:rowOff>
    </xdr:to>
    <xdr:pic>
      <xdr:nvPicPr>
        <xdr:cNvPr id="216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334750" y="2105025"/>
          <a:ext cx="9334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19050</xdr:colOff>
      <xdr:row>6</xdr:row>
      <xdr:rowOff>923925</xdr:rowOff>
    </xdr:from>
    <xdr:to>
      <xdr:col>13</xdr:col>
      <xdr:colOff>1019175</xdr:colOff>
      <xdr:row>6</xdr:row>
      <xdr:rowOff>1362075</xdr:rowOff>
    </xdr:to>
    <xdr:pic>
      <xdr:nvPicPr>
        <xdr:cNvPr id="217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306050" y="2076450"/>
          <a:ext cx="100012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19050</xdr:colOff>
      <xdr:row>6</xdr:row>
      <xdr:rowOff>1600200</xdr:rowOff>
    </xdr:from>
    <xdr:to>
      <xdr:col>15</xdr:col>
      <xdr:colOff>1504950</xdr:colOff>
      <xdr:row>6</xdr:row>
      <xdr:rowOff>1962150</xdr:rowOff>
    </xdr:to>
    <xdr:pic>
      <xdr:nvPicPr>
        <xdr:cNvPr id="2171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2287250" y="2752725"/>
          <a:ext cx="14859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266700</xdr:colOff>
      <xdr:row>6</xdr:row>
      <xdr:rowOff>1400175</xdr:rowOff>
    </xdr:from>
    <xdr:to>
      <xdr:col>15</xdr:col>
      <xdr:colOff>419100</xdr:colOff>
      <xdr:row>6</xdr:row>
      <xdr:rowOff>1628775</xdr:rowOff>
    </xdr:to>
    <xdr:pic>
      <xdr:nvPicPr>
        <xdr:cNvPr id="2172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2534900" y="2552700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14"/>
  <sheetViews>
    <sheetView tabSelected="1" zoomScale="110" zoomScaleNormal="110" workbookViewId="0">
      <selection activeCell="H8" sqref="H8"/>
    </sheetView>
  </sheetViews>
  <sheetFormatPr defaultColWidth="9.140625" defaultRowHeight="12.75" x14ac:dyDescent="0.2"/>
  <cols>
    <col min="1" max="1" width="5.28515625" style="1" customWidth="1"/>
    <col min="2" max="2" width="3.140625" style="1" customWidth="1"/>
    <col min="3" max="3" width="19.140625" style="1" customWidth="1"/>
    <col min="4" max="5" width="5.85546875" style="1" customWidth="1"/>
    <col min="6" max="7" width="11.85546875" style="1" customWidth="1"/>
    <col min="8" max="8" width="11.7109375" style="1" customWidth="1"/>
    <col min="9" max="11" width="11.7109375" style="1" hidden="1" customWidth="1"/>
    <col min="12" max="12" width="11.42578125" style="1" hidden="1" customWidth="1"/>
    <col min="13" max="13" width="16.28515625" style="1" customWidth="1"/>
    <col min="14" max="14" width="13.7109375" style="1" customWidth="1"/>
    <col min="15" max="15" width="15.7109375" style="1" customWidth="1"/>
    <col min="16" max="16" width="22.7109375" style="1" customWidth="1"/>
    <col min="17" max="17" width="11.85546875" style="1" customWidth="1"/>
    <col min="18" max="18" width="14.42578125" style="1" customWidth="1"/>
    <col min="19" max="19" width="1.28515625" style="1" customWidth="1"/>
    <col min="20" max="20" width="0.7109375" style="1" customWidth="1"/>
    <col min="21" max="21" width="9.85546875" style="1" bestFit="1" customWidth="1"/>
    <col min="22" max="22" width="11.28515625" style="1" bestFit="1" customWidth="1"/>
    <col min="23" max="16384" width="9.140625" style="1"/>
  </cols>
  <sheetData>
    <row r="2" spans="2:18" ht="8.25" customHeight="1" x14ac:dyDescent="0.2"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2:18" ht="3.75" customHeight="1" x14ac:dyDescent="0.2"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</row>
    <row r="4" spans="2:18" ht="6.75" customHeight="1" x14ac:dyDescent="0.25"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</row>
    <row r="5" spans="2:18" ht="42" customHeight="1" x14ac:dyDescent="0.2">
      <c r="B5" s="39" t="s">
        <v>9</v>
      </c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</row>
    <row r="6" spans="2:18" ht="73.5" customHeight="1" x14ac:dyDescent="0.2">
      <c r="B6" s="49" t="s">
        <v>0</v>
      </c>
      <c r="C6" s="51" t="s">
        <v>16</v>
      </c>
      <c r="D6" s="50" t="s">
        <v>1</v>
      </c>
      <c r="E6" s="50" t="s">
        <v>2</v>
      </c>
      <c r="F6" s="45" t="s">
        <v>15</v>
      </c>
      <c r="G6" s="46"/>
      <c r="H6" s="53"/>
      <c r="I6" s="45" t="s">
        <v>6</v>
      </c>
      <c r="J6" s="46"/>
      <c r="K6" s="46"/>
      <c r="L6" s="47" t="s">
        <v>8</v>
      </c>
      <c r="M6" s="54" t="s">
        <v>10</v>
      </c>
      <c r="N6" s="54"/>
      <c r="O6" s="54"/>
      <c r="P6" s="43" t="s">
        <v>13</v>
      </c>
      <c r="Q6" s="43"/>
      <c r="R6" s="43"/>
    </row>
    <row r="7" spans="2:18" ht="156" customHeight="1" x14ac:dyDescent="0.2">
      <c r="B7" s="50"/>
      <c r="C7" s="51"/>
      <c r="D7" s="52"/>
      <c r="E7" s="52"/>
      <c r="F7" s="35" t="s">
        <v>22</v>
      </c>
      <c r="G7" s="35" t="s">
        <v>23</v>
      </c>
      <c r="H7" s="35" t="s">
        <v>24</v>
      </c>
      <c r="I7" s="3" t="s">
        <v>7</v>
      </c>
      <c r="J7" s="3" t="s">
        <v>7</v>
      </c>
      <c r="K7" s="3" t="s">
        <v>7</v>
      </c>
      <c r="L7" s="48"/>
      <c r="M7" s="14" t="s">
        <v>12</v>
      </c>
      <c r="N7" s="2" t="s">
        <v>3</v>
      </c>
      <c r="O7" s="4" t="s">
        <v>4</v>
      </c>
      <c r="P7" s="16" t="s">
        <v>11</v>
      </c>
      <c r="Q7" s="5" t="s">
        <v>5</v>
      </c>
      <c r="R7" s="5" t="s">
        <v>14</v>
      </c>
    </row>
    <row r="8" spans="2:18" ht="144.75" customHeight="1" x14ac:dyDescent="0.2">
      <c r="B8" s="28">
        <v>1</v>
      </c>
      <c r="C8" s="34" t="s">
        <v>19</v>
      </c>
      <c r="D8" s="27" t="s">
        <v>18</v>
      </c>
      <c r="E8" s="25">
        <v>1</v>
      </c>
      <c r="F8" s="32">
        <f>25*1244.4</f>
        <v>31110.000000000004</v>
      </c>
      <c r="G8" s="32">
        <f>25*1000</f>
        <v>25000</v>
      </c>
      <c r="H8" s="32">
        <v>30000</v>
      </c>
      <c r="I8" s="26"/>
      <c r="J8" s="26"/>
      <c r="K8" s="26"/>
      <c r="L8" s="23"/>
      <c r="M8" s="21">
        <f>AVERAGE(F8:H8)</f>
        <v>28703.333333333332</v>
      </c>
      <c r="N8" s="22">
        <f t="shared" ref="N8" si="0">SQRT(((SUM((POWER(F8-M8,2)),(POWER(G8-M8,2)),(POWER(H8-M8,2)))/(COLUMNS(F8:H8)-1))))</f>
        <v>3254.8476666863139</v>
      </c>
      <c r="O8" s="22">
        <f t="shared" ref="O8" si="1">N8/M8*100</f>
        <v>11.339615608011778</v>
      </c>
      <c r="P8" s="24">
        <f>E8*(1/3)*(F8+G8+H8)</f>
        <v>28703.333333333332</v>
      </c>
      <c r="Q8" s="24">
        <f t="shared" ref="Q8" si="2">P8/E8</f>
        <v>28703.333333333332</v>
      </c>
      <c r="R8" s="24">
        <f>E8*Q8</f>
        <v>28703.333333333332</v>
      </c>
    </row>
    <row r="9" spans="2:18" s="29" customFormat="1" ht="28.5" customHeight="1" x14ac:dyDescent="0.25">
      <c r="B9" s="40" t="s">
        <v>17</v>
      </c>
      <c r="C9" s="41"/>
      <c r="D9" s="42"/>
      <c r="E9" s="30"/>
      <c r="F9" s="33">
        <f>E8*F8</f>
        <v>31110.000000000004</v>
      </c>
      <c r="G9" s="33">
        <f>E8*G8</f>
        <v>25000</v>
      </c>
      <c r="H9" s="33">
        <f>E8*H8</f>
        <v>30000</v>
      </c>
      <c r="I9" s="26"/>
      <c r="J9" s="26"/>
      <c r="K9" s="26"/>
      <c r="L9" s="23"/>
      <c r="M9" s="23"/>
      <c r="N9" s="31"/>
      <c r="O9" s="31"/>
      <c r="P9" s="23"/>
      <c r="Q9" s="23"/>
      <c r="R9" s="23">
        <f>R8</f>
        <v>28703.333333333332</v>
      </c>
    </row>
    <row r="10" spans="2:18" ht="18" customHeight="1" x14ac:dyDescent="0.25">
      <c r="B10" s="13"/>
      <c r="C10" s="18"/>
      <c r="D10" s="7"/>
      <c r="E10" s="7"/>
      <c r="F10" s="7"/>
      <c r="G10" s="7"/>
      <c r="M10" s="20"/>
      <c r="N10" s="7"/>
      <c r="O10" s="7"/>
      <c r="P10" s="7"/>
    </row>
    <row r="11" spans="2:18" s="6" customFormat="1" ht="7.15" customHeight="1" x14ac:dyDescent="0.25">
      <c r="B11" s="44"/>
      <c r="C11" s="44"/>
      <c r="D11" s="44"/>
      <c r="E11" s="9"/>
      <c r="F11" s="10"/>
      <c r="G11" s="11"/>
      <c r="M11" s="17"/>
      <c r="N11" s="19"/>
      <c r="O11" s="19"/>
      <c r="P11" s="19"/>
    </row>
    <row r="12" spans="2:18" s="6" customFormat="1" ht="12" customHeight="1" x14ac:dyDescent="0.25">
      <c r="B12" s="8"/>
      <c r="C12" s="8"/>
      <c r="D12" s="8"/>
      <c r="E12" s="9"/>
      <c r="F12" s="10"/>
      <c r="G12" s="11"/>
      <c r="M12" s="12"/>
      <c r="N12" s="12"/>
      <c r="O12" s="12"/>
      <c r="P12" s="12"/>
    </row>
    <row r="13" spans="2:18" s="6" customFormat="1" ht="10.9" hidden="1" customHeight="1" x14ac:dyDescent="0.25">
      <c r="B13" s="8"/>
      <c r="C13" s="8"/>
      <c r="D13" s="8"/>
      <c r="E13" s="9"/>
      <c r="F13" s="10"/>
      <c r="G13" s="11"/>
      <c r="M13" s="12"/>
      <c r="N13" s="12"/>
      <c r="O13" s="12"/>
      <c r="P13" s="12"/>
    </row>
    <row r="14" spans="2:18" ht="14.25" x14ac:dyDescent="0.2">
      <c r="C14" s="36" t="s">
        <v>20</v>
      </c>
      <c r="H14" s="37">
        <f>G9</f>
        <v>25000</v>
      </c>
      <c r="M14" s="36" t="s">
        <v>21</v>
      </c>
    </row>
  </sheetData>
  <mergeCells count="13">
    <mergeCell ref="B2:R3"/>
    <mergeCell ref="B5:R5"/>
    <mergeCell ref="B9:D9"/>
    <mergeCell ref="P6:R6"/>
    <mergeCell ref="B11:D11"/>
    <mergeCell ref="I6:K6"/>
    <mergeCell ref="L6:L7"/>
    <mergeCell ref="B6:B7"/>
    <mergeCell ref="C6:C7"/>
    <mergeCell ref="D6:D7"/>
    <mergeCell ref="E6:E7"/>
    <mergeCell ref="F6:H6"/>
    <mergeCell ref="M6:O6"/>
  </mergeCells>
  <pageMargins left="0.5118110236220472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Расчет цены</vt:lpstr>
      <vt:lpstr>'Расчет цены'!Область_печати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Жукова Дарья Дмитриевна</cp:lastModifiedBy>
  <cp:lastPrinted>2016-10-13T13:31:58Z</cp:lastPrinted>
  <dcterms:created xsi:type="dcterms:W3CDTF">2014-01-15T18:15:09Z</dcterms:created>
  <dcterms:modified xsi:type="dcterms:W3CDTF">2026-10-01T11:50:28Z</dcterms:modified>
</cp:coreProperties>
</file>