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абота\ГК\2026\Техосмотр\"/>
    </mc:Choice>
  </mc:AlternateContent>
  <bookViews>
    <workbookView xWindow="0" yWindow="0" windowWidth="23040" windowHeight="9075"/>
  </bookViews>
  <sheets>
    <sheet name="Лист 1" sheetId="3" r:id="rId1"/>
  </sheets>
  <definedNames>
    <definedName name="OLE_LINK1" localSheetId="0">'Лист 1'!#REF!</definedName>
    <definedName name="_xlnm.Print_Area" localSheetId="0">'Лист 1'!$A$1:$Q$11</definedName>
  </definedNames>
  <calcPr calcId="162913"/>
</workbook>
</file>

<file path=xl/calcChain.xml><?xml version="1.0" encoding="utf-8"?>
<calcChain xmlns="http://schemas.openxmlformats.org/spreadsheetml/2006/main">
  <c r="F6" i="3" l="1"/>
  <c r="G6" i="3"/>
  <c r="E6" i="3"/>
  <c r="S5" i="3" l="1"/>
  <c r="S6" i="3" l="1"/>
  <c r="M5" i="3" l="1"/>
  <c r="L5" i="3"/>
  <c r="O5" i="3" s="1"/>
  <c r="N5" i="3" l="1"/>
  <c r="P5" i="3"/>
  <c r="Q5" i="3" s="1"/>
  <c r="Q6" i="3" s="1"/>
</calcChain>
</file>

<file path=xl/sharedStrings.xml><?xml version="1.0" encoding="utf-8"?>
<sst xmlns="http://schemas.openxmlformats.org/spreadsheetml/2006/main" count="31" uniqueCount="29">
  <si>
    <t>№</t>
  </si>
  <si>
    <t>Ед. изм</t>
  </si>
  <si>
    <t>Кол-во</t>
  </si>
  <si>
    <t>Среднее квадратичное отклонение</t>
  </si>
  <si>
    <t>Цена за единицу изм. (руб.)</t>
  </si>
  <si>
    <t>Данные реестра контрактов (руб./ед.изм.)</t>
  </si>
  <si>
    <t xml:space="preserve">Номер сведений о контракте №___ от </t>
  </si>
  <si>
    <t>Данные статистики</t>
  </si>
  <si>
    <t>ИТОГО:</t>
  </si>
  <si>
    <t>Ценовая информация стоимости объекта закупки, (руб) за ед.изм.</t>
  </si>
  <si>
    <t xml:space="preserve"> </t>
  </si>
  <si>
    <t xml:space="preserve">НЦЕТРУрын </t>
  </si>
  <si>
    <r>
      <t>Средняя арифметическая цена за единицу     &lt;</t>
    </r>
    <r>
      <rPr>
        <b/>
        <i/>
        <sz val="8"/>
        <rFont val="Times New Roman"/>
        <family val="1"/>
        <charset val="204"/>
      </rPr>
      <t>ц</t>
    </r>
    <r>
      <rPr>
        <b/>
        <sz val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</si>
  <si>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8"/>
        <rFont val="Times New Roman"/>
        <family val="1"/>
        <charset val="204"/>
      </rPr>
      <t xml:space="preserve">         (не должен превышать 33%)</t>
    </r>
  </si>
  <si>
    <t>Начальная цена единиц товаров (работ, услуг)  с учетом нормы положенности за единицу (руб.)*</t>
  </si>
  <si>
    <t>* - В соответствии с приказом Казначейства России от 03.11.2021 № 300 (ред. от 29.05.2025) "Об утверждении нормативных затрат на обеспечение функций центрального аппарата Федерального казначейства, территориальных органов Федерального казначейства и подведомственного Федерального казенного учреждения "Центр по обеспечению деятельности Казначейства России", не отнесенных к затратам в сфере информационно-коммуникационных технологий"</t>
  </si>
  <si>
    <t>Цена за единицу изм.  с учетом нормы положенности за единицу (руб.)*</t>
  </si>
  <si>
    <t xml:space="preserve">Обоснование начальной (максимальной) цены контракта
</t>
  </si>
  <si>
    <t>Перечень товаров / услуг</t>
  </si>
  <si>
    <t>Оценка однородности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</si>
  <si>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</si>
  <si>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 xml:space="preserve">Расчет НМЦК (работ,услуг)  по формуле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                </t>
  </si>
  <si>
    <t>НМЦК  с учетом округления цены за единицу (руб.)</t>
  </si>
  <si>
    <t>усл.ед.</t>
  </si>
  <si>
    <t>Услуга по техническому осмотру автотранспортных средств</t>
  </si>
  <si>
    <t>Источник №1
https://tokirov43.ru/tarify</t>
  </si>
  <si>
    <t>Источник №2
https://1tokirov.ru/files/price.pdf</t>
  </si>
  <si>
    <t>Источник №3
https://to.kiravto.ru/stoimost-tehosmotra</t>
  </si>
  <si>
    <t>Общая начальная (максимальная) цена оказания услуг составила 3604,04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</si>
</sst>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;[Red]0"/>
  </numFmts>
  <fonts count="15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4" fontId="2" fillId="0" borderId="4" xfId="0" applyNumberFormat="1" applyFont="1" applyFill="1" applyBorder="1" applyAlignment="1">
      <alignment horizontal="left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vertical="top"/>
    </xf>
    <xf numFmtId="0" fontId="7" fillId="0" borderId="2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6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4" fontId="6" fillId="0" borderId="0" xfId="0" applyNumberFormat="1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vertical="center"/>
      <protection locked="0"/>
    </xf>
    <xf numFmtId="0" fontId="12" fillId="0" borderId="6" xfId="0" applyFont="1" applyFill="1" applyBorder="1" applyAlignment="1"/>
    <xf numFmtId="165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4" fontId="9" fillId="0" borderId="0" xfId="0" applyNumberFormat="1" applyFont="1" applyFill="1" applyAlignment="1">
      <alignment horizontal="center" vertical="top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/>
    <xf numFmtId="0" fontId="6" fillId="0" borderId="0" xfId="0" applyFont="1" applyFill="1" applyAlignment="1" applyProtection="1">
      <protection locked="0"/>
    </xf>
    <xf numFmtId="0" fontId="10" fillId="0" borderId="0" xfId="0" applyFont="1" applyFill="1" applyAlignment="1" applyProtection="1">
      <protection locked="0"/>
    </xf>
    <xf numFmtId="0" fontId="7" fillId="0" borderId="1" xfId="0" applyFont="1" applyFill="1" applyBorder="1" applyAlignment="1">
      <alignment horizontal="left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2" fillId="0" borderId="7" xfId="0" applyNumberFormat="1" applyFont="1" applyFill="1" applyBorder="1" applyAlignment="1">
      <alignment horizontal="center" vertical="top" wrapText="1"/>
    </xf>
    <xf numFmtId="4" fontId="7" fillId="0" borderId="3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4" fontId="7" fillId="0" borderId="1" xfId="0" applyNumberFormat="1" applyFont="1" applyFill="1" applyBorder="1" applyAlignment="1">
      <alignment horizontal="center" vertical="top"/>
    </xf>
    <xf numFmtId="0" fontId="7" fillId="0" borderId="0" xfId="0" applyFont="1" applyFill="1" applyAlignment="1" applyProtection="1">
      <alignment horizontal="left" vertical="top"/>
      <protection locked="0"/>
    </xf>
    <xf numFmtId="0" fontId="0" fillId="0" borderId="0" xfId="0" applyFill="1" applyAlignment="1">
      <alignment vertical="top"/>
    </xf>
    <xf numFmtId="0" fontId="10" fillId="0" borderId="10" xfId="0" applyFont="1" applyBorder="1" applyAlignment="1">
      <alignment vertical="top"/>
    </xf>
    <xf numFmtId="4" fontId="14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4" fontId="2" fillId="0" borderId="7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7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2</xdr:row>
      <xdr:rowOff>790575</xdr:rowOff>
    </xdr:from>
    <xdr:to>
      <xdr:col>13</xdr:col>
      <xdr:colOff>800100</xdr:colOff>
      <xdr:row>2</xdr:row>
      <xdr:rowOff>1143000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75" y="5200650"/>
          <a:ext cx="7905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1025978</xdr:colOff>
      <xdr:row>2</xdr:row>
      <xdr:rowOff>502103</xdr:rowOff>
    </xdr:from>
    <xdr:to>
      <xdr:col>12</xdr:col>
      <xdr:colOff>791935</xdr:colOff>
      <xdr:row>2</xdr:row>
      <xdr:rowOff>940253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84053" y="1406978"/>
          <a:ext cx="804182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130629</xdr:colOff>
      <xdr:row>2</xdr:row>
      <xdr:rowOff>1278671</xdr:rowOff>
    </xdr:from>
    <xdr:to>
      <xdr:col>14</xdr:col>
      <xdr:colOff>283029</xdr:colOff>
      <xdr:row>2</xdr:row>
      <xdr:rowOff>1507271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344541" y="1984642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624567</xdr:colOff>
      <xdr:row>2</xdr:row>
      <xdr:rowOff>2020661</xdr:rowOff>
    </xdr:from>
    <xdr:to>
      <xdr:col>15</xdr:col>
      <xdr:colOff>418</xdr:colOff>
      <xdr:row>3</xdr:row>
      <xdr:rowOff>310564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16042" y="6506936"/>
          <a:ext cx="718876" cy="307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"/>
  <sheetViews>
    <sheetView tabSelected="1" zoomScale="90" zoomScaleNormal="90" zoomScaleSheetLayoutView="70" workbookViewId="0">
      <selection activeCell="A11" sqref="A11"/>
    </sheetView>
  </sheetViews>
  <sheetFormatPr defaultColWidth="9.140625" defaultRowHeight="12.75" x14ac:dyDescent="0.2"/>
  <cols>
    <col min="1" max="1" width="6" style="9" customWidth="1"/>
    <col min="2" max="2" width="45.7109375" style="9" customWidth="1"/>
    <col min="3" max="3" width="9.42578125" style="9" customWidth="1"/>
    <col min="4" max="4" width="9.85546875" style="9" customWidth="1"/>
    <col min="5" max="5" width="12.42578125" style="9" customWidth="1"/>
    <col min="6" max="6" width="12.85546875" style="9" customWidth="1"/>
    <col min="7" max="7" width="11.7109375" style="9" customWidth="1"/>
    <col min="8" max="10" width="11.7109375" style="9" hidden="1" customWidth="1"/>
    <col min="11" max="11" width="11.42578125" style="9" hidden="1" customWidth="1"/>
    <col min="12" max="12" width="13" style="9" customWidth="1"/>
    <col min="13" max="13" width="12.28515625" style="9" customWidth="1"/>
    <col min="14" max="14" width="12.140625" style="9" customWidth="1"/>
    <col min="15" max="15" width="20.140625" style="9" customWidth="1"/>
    <col min="16" max="16" width="11.5703125" style="9" customWidth="1"/>
    <col min="17" max="17" width="16.7109375" style="9" customWidth="1"/>
    <col min="18" max="18" width="12.5703125" style="9" hidden="1" customWidth="1"/>
    <col min="19" max="19" width="11.140625" style="9" hidden="1" customWidth="1"/>
    <col min="20" max="16384" width="9.140625" style="9"/>
  </cols>
  <sheetData>
    <row r="1" spans="1:20" ht="22.5" customHeight="1" x14ac:dyDescent="0.2">
      <c r="A1" s="50" t="s">
        <v>17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51"/>
      <c r="Q1" s="51"/>
    </row>
    <row r="2" spans="1:20" s="10" customFormat="1" ht="33" customHeight="1" x14ac:dyDescent="0.25">
      <c r="A2" s="54" t="s">
        <v>0</v>
      </c>
      <c r="B2" s="54" t="s">
        <v>18</v>
      </c>
      <c r="C2" s="54" t="s">
        <v>1</v>
      </c>
      <c r="D2" s="54" t="s">
        <v>2</v>
      </c>
      <c r="E2" s="53" t="s">
        <v>9</v>
      </c>
      <c r="F2" s="53"/>
      <c r="G2" s="53"/>
      <c r="H2" s="53" t="s">
        <v>5</v>
      </c>
      <c r="I2" s="53"/>
      <c r="J2" s="53"/>
      <c r="K2" s="53" t="s">
        <v>7</v>
      </c>
      <c r="L2" s="52" t="s">
        <v>19</v>
      </c>
      <c r="M2" s="52"/>
      <c r="N2" s="52"/>
      <c r="O2" s="53" t="s">
        <v>20</v>
      </c>
      <c r="P2" s="53"/>
      <c r="Q2" s="53"/>
      <c r="R2" s="65"/>
      <c r="S2" s="65"/>
      <c r="T2" s="48"/>
    </row>
    <row r="3" spans="1:20" s="10" customFormat="1" ht="119.25" customHeight="1" x14ac:dyDescent="0.25">
      <c r="A3" s="55"/>
      <c r="B3" s="55"/>
      <c r="C3" s="55"/>
      <c r="D3" s="55"/>
      <c r="E3" s="58" t="s">
        <v>25</v>
      </c>
      <c r="F3" s="58" t="s">
        <v>26</v>
      </c>
      <c r="G3" s="58" t="s">
        <v>27</v>
      </c>
      <c r="H3" s="8" t="s">
        <v>6</v>
      </c>
      <c r="I3" s="8" t="s">
        <v>6</v>
      </c>
      <c r="J3" s="8" t="s">
        <v>6</v>
      </c>
      <c r="K3" s="53"/>
      <c r="L3" s="58" t="s">
        <v>12</v>
      </c>
      <c r="M3" s="58" t="s">
        <v>3</v>
      </c>
      <c r="N3" s="67" t="s">
        <v>13</v>
      </c>
      <c r="O3" s="41" t="s">
        <v>21</v>
      </c>
      <c r="P3" s="60" t="s">
        <v>4</v>
      </c>
      <c r="Q3" s="61" t="s">
        <v>22</v>
      </c>
      <c r="R3" s="62" t="s">
        <v>16</v>
      </c>
      <c r="S3" s="62" t="s">
        <v>14</v>
      </c>
    </row>
    <row r="4" spans="1:20" s="10" customFormat="1" ht="27.75" customHeight="1" x14ac:dyDescent="0.25">
      <c r="A4" s="56"/>
      <c r="B4" s="57"/>
      <c r="C4" s="57"/>
      <c r="D4" s="57"/>
      <c r="E4" s="59"/>
      <c r="F4" s="59"/>
      <c r="G4" s="59"/>
      <c r="H4" s="1"/>
      <c r="I4" s="1"/>
      <c r="J4" s="1"/>
      <c r="K4" s="1"/>
      <c r="L4" s="59"/>
      <c r="M4" s="59"/>
      <c r="N4" s="68"/>
      <c r="O4" s="2" t="s">
        <v>11</v>
      </c>
      <c r="P4" s="59"/>
      <c r="Q4" s="59"/>
      <c r="R4" s="59"/>
      <c r="S4" s="59"/>
    </row>
    <row r="5" spans="1:20" s="14" customFormat="1" ht="31.5" x14ac:dyDescent="0.25">
      <c r="A5" s="11">
        <v>1</v>
      </c>
      <c r="B5" s="38" t="s">
        <v>24</v>
      </c>
      <c r="C5" s="12" t="s">
        <v>23</v>
      </c>
      <c r="D5" s="13">
        <v>3</v>
      </c>
      <c r="E5" s="39">
        <v>1202.04</v>
      </c>
      <c r="F5" s="39">
        <v>1200</v>
      </c>
      <c r="G5" s="39">
        <v>1202</v>
      </c>
      <c r="H5" s="3"/>
      <c r="I5" s="3"/>
      <c r="J5" s="3"/>
      <c r="K5" s="4"/>
      <c r="L5" s="5">
        <f t="shared" ref="L5" si="0">AVERAGE(E5:G5)</f>
        <v>1201.3466666666666</v>
      </c>
      <c r="M5" s="6">
        <f t="shared" ref="M5" si="1">STDEV(E5:G5)</f>
        <v>1.1664190213355183</v>
      </c>
      <c r="N5" s="6">
        <f t="shared" ref="N5" si="2">M5/L5*100</f>
        <v>9.7092625609220634E-2</v>
      </c>
      <c r="O5" s="7">
        <f>D5*L5</f>
        <v>3604.04</v>
      </c>
      <c r="P5" s="7">
        <f t="shared" ref="P5" si="3">L5</f>
        <v>1201.3466666666666</v>
      </c>
      <c r="Q5" s="7">
        <f>ROUND(D5*P5,2)</f>
        <v>3604.04</v>
      </c>
      <c r="R5" s="7">
        <v>2931.5066666666667</v>
      </c>
      <c r="S5" s="5">
        <f>ROUND(D5*R5,2)</f>
        <v>8794.52</v>
      </c>
    </row>
    <row r="6" spans="1:20" s="23" customFormat="1" ht="15" customHeight="1" x14ac:dyDescent="0.25">
      <c r="A6" s="11"/>
      <c r="B6" s="15" t="s">
        <v>8</v>
      </c>
      <c r="C6" s="26"/>
      <c r="D6" s="27"/>
      <c r="E6" s="49" t="e">
        <f>$D5*E5+#REF!*#REF!+#REF!*#REF!</f>
        <v>#REF!</v>
      </c>
      <c r="F6" s="49" t="e">
        <f>$D5*F5+#REF!*#REF!+#REF!*#REF!</f>
        <v>#REF!</v>
      </c>
      <c r="G6" s="49" t="e">
        <f>$D5*G5+#REF!*#REF!+#REF!*#REF!</f>
        <v>#REF!</v>
      </c>
      <c r="H6" s="26"/>
      <c r="I6" s="26"/>
      <c r="J6" s="26"/>
      <c r="K6" s="26"/>
      <c r="L6" s="6"/>
      <c r="M6" s="6"/>
      <c r="N6" s="6"/>
      <c r="O6" s="6"/>
      <c r="P6" s="6"/>
      <c r="Q6" s="4">
        <f>SUM(Q5:Q5)</f>
        <v>3604.04</v>
      </c>
      <c r="R6" s="42"/>
      <c r="S6" s="45">
        <f>SUM(S5:S5)</f>
        <v>8794.52</v>
      </c>
    </row>
    <row r="7" spans="1:20" s="23" customFormat="1" ht="15" customHeight="1" x14ac:dyDescent="0.25">
      <c r="A7" s="16"/>
      <c r="B7" s="17"/>
      <c r="C7" s="18"/>
      <c r="D7" s="19"/>
      <c r="E7" s="20"/>
      <c r="F7" s="20"/>
      <c r="G7" s="20"/>
      <c r="H7" s="20"/>
      <c r="I7" s="20"/>
      <c r="J7" s="20"/>
      <c r="K7" s="20"/>
      <c r="L7" s="20"/>
      <c r="M7" s="21"/>
      <c r="N7" s="21"/>
      <c r="O7" s="19"/>
      <c r="P7" s="19"/>
      <c r="Q7" s="19"/>
      <c r="R7" s="22"/>
    </row>
    <row r="8" spans="1:20" s="33" customFormat="1" ht="15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28"/>
      <c r="L8" s="29" t="s">
        <v>10</v>
      </c>
      <c r="M8" s="30"/>
      <c r="N8" s="30"/>
      <c r="O8" s="69"/>
      <c r="P8" s="69"/>
      <c r="Q8" s="31"/>
      <c r="R8" s="32"/>
    </row>
    <row r="9" spans="1:20" s="35" customFormat="1" ht="60.75" hidden="1" customHeight="1" x14ac:dyDescent="0.25">
      <c r="A9" s="34"/>
      <c r="B9" s="63" t="s">
        <v>15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20" s="35" customFormat="1" ht="20.25" customHeight="1" x14ac:dyDescent="0.25">
      <c r="A10" s="46" t="s">
        <v>28</v>
      </c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20" s="25" customFormat="1" ht="16.5" customHeight="1" x14ac:dyDescent="0.25">
      <c r="A11" s="40"/>
      <c r="B11" s="47"/>
      <c r="C11" s="47"/>
      <c r="D11" s="47"/>
      <c r="E11" s="47"/>
      <c r="F11" s="47"/>
      <c r="G11" s="24"/>
      <c r="H11" s="24"/>
      <c r="I11" s="24"/>
      <c r="J11" s="24"/>
      <c r="K11" s="24"/>
      <c r="L11" s="24"/>
      <c r="M11" s="36"/>
      <c r="N11" s="37"/>
      <c r="O11" s="37"/>
    </row>
    <row r="12" spans="1:20" ht="15.75" x14ac:dyDescent="0.25">
      <c r="A12" s="40"/>
    </row>
  </sheetData>
  <mergeCells count="23">
    <mergeCell ref="R3:R4"/>
    <mergeCell ref="B9:Q9"/>
    <mergeCell ref="S3:S4"/>
    <mergeCell ref="O2:S2"/>
    <mergeCell ref="A8:J8"/>
    <mergeCell ref="L3:L4"/>
    <mergeCell ref="M3:M4"/>
    <mergeCell ref="N3:N4"/>
    <mergeCell ref="O8:P8"/>
    <mergeCell ref="A1:Q1"/>
    <mergeCell ref="L2:N2"/>
    <mergeCell ref="E2:G2"/>
    <mergeCell ref="H2:J2"/>
    <mergeCell ref="K2:K3"/>
    <mergeCell ref="A2:A4"/>
    <mergeCell ref="B2:B4"/>
    <mergeCell ref="C2:C4"/>
    <mergeCell ref="D2:D4"/>
    <mergeCell ref="E3:E4"/>
    <mergeCell ref="P3:P4"/>
    <mergeCell ref="F3:F4"/>
    <mergeCell ref="Q3:Q4"/>
    <mergeCell ref="G3:G4"/>
  </mergeCells>
  <pageMargins left="0.78740157480314965" right="0.39370078740157483" top="0.39370078740157483" bottom="0.39370078740157483" header="0.31496062992125984" footer="0.31496062992125984"/>
  <pageSetup paperSize="9" scale="69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Саитов Александр Александрович</cp:lastModifiedBy>
  <cp:lastPrinted>2025-09-18T10:46:00Z</cp:lastPrinted>
  <dcterms:created xsi:type="dcterms:W3CDTF">2014-01-15T18:15:09Z</dcterms:created>
  <dcterms:modified xsi:type="dcterms:W3CDTF">2026-10-05T07:45:09Z</dcterms:modified>
</cp:coreProperties>
</file>