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r\Desktop\НАСОС\"/>
    </mc:Choice>
  </mc:AlternateContent>
  <xr:revisionPtr revIDLastSave="0" documentId="13_ncr:1_{216AB482-F134-47C4-95CD-339C5F736C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МЦК " sheetId="9" r:id="rId1"/>
    <sheet name="Обоснование" sheetId="5" r:id="rId2"/>
  </sheets>
  <definedNames>
    <definedName name="OLE_LINK1" localSheetId="0">'НМЦК '!#REF!</definedName>
    <definedName name="_xlnm.Print_Area" localSheetId="0">'НМЦК '!$A$1:$O$16</definedName>
  </definedNames>
  <calcPr calcId="191029"/>
</workbook>
</file>

<file path=xl/calcChain.xml><?xml version="1.0" encoding="utf-8"?>
<calcChain xmlns="http://schemas.openxmlformats.org/spreadsheetml/2006/main">
  <c r="L8" i="9" l="1"/>
  <c r="M8" i="9" s="1"/>
  <c r="J8" i="9"/>
  <c r="I8" i="9"/>
  <c r="N8" i="9" l="1"/>
  <c r="O8" i="9" s="1"/>
  <c r="O9" i="9" s="1"/>
  <c r="I12" i="9" s="1"/>
  <c r="E6" i="5" s="1"/>
  <c r="K8" i="9"/>
</calcChain>
</file>

<file path=xl/sharedStrings.xml><?xml version="1.0" encoding="utf-8"?>
<sst xmlns="http://schemas.openxmlformats.org/spreadsheetml/2006/main" count="45" uniqueCount="45">
  <si>
    <t>Среднее квадратичное отклонение</t>
  </si>
  <si>
    <t>Используемый метод определения НМЦК с обоснованием:</t>
  </si>
  <si>
    <t>Метод сопоставимых рыночных цен (анализ рынка)</t>
  </si>
  <si>
    <t>№</t>
  </si>
  <si>
    <t>Наименование объекта закупки</t>
  </si>
  <si>
    <t>Ед. изм по ОКЕИ</t>
  </si>
  <si>
    <t>Кол-во</t>
  </si>
  <si>
    <t>Ценовая информация (коммерч. предложения, сведения из реестра контрактов, иная)  (руб./ед.изм.)</t>
  </si>
  <si>
    <t>Количество предложений и иных источников информации</t>
  </si>
  <si>
    <t>Цена за единицу изм. (руб.)</t>
  </si>
  <si>
    <t>Цена за единицу изм. с округлением до сотых долей после запятой (руб.)</t>
  </si>
  <si>
    <t>Итого:</t>
  </si>
  <si>
    <t>рублей</t>
  </si>
  <si>
    <t>Цена включает в себя затраты на хранение, транспортировку, погрузку-разгрузку, страхование, уплату налогов, сборов и других обязательных платежей.</t>
  </si>
  <si>
    <t xml:space="preserve">Основные характеристики объекта закупки </t>
  </si>
  <si>
    <t>НМЦК</t>
  </si>
  <si>
    <t xml:space="preserve">Расчет НМЦК </t>
  </si>
  <si>
    <t>Приложение № 1</t>
  </si>
  <si>
    <t>(должность)</t>
  </si>
  <si>
    <t>(подпись/расшифровка подписи)</t>
  </si>
  <si>
    <r>
      <t xml:space="preserve">Средняя арифметическая цена за единицу     </t>
    </r>
    <r>
      <rPr>
        <b/>
        <i/>
        <sz val="9"/>
        <color indexed="8"/>
        <rFont val="Times New Roman"/>
        <family val="1"/>
        <charset val="204"/>
      </rPr>
      <t xml:space="preserve">&lt;ц&gt; </t>
    </r>
  </si>
  <si>
    <r>
      <t xml:space="preserve">Коэффициент вариации цен V (%)           </t>
    </r>
    <r>
      <rPr>
        <i/>
        <sz val="9"/>
        <color indexed="8"/>
        <rFont val="Times New Roman"/>
        <family val="1"/>
        <charset val="204"/>
      </rPr>
      <t xml:space="preserve">         (не должен превышать 33%)</t>
    </r>
  </si>
  <si>
    <t>шт</t>
  </si>
  <si>
    <t xml:space="preserve">Ценовое предложение №1 </t>
  </si>
  <si>
    <t>Ценовое предложение №2</t>
  </si>
  <si>
    <t>Ценовое предложение №3</t>
  </si>
  <si>
    <t>Федеральное государственное бюджетное учреждение «Пансионат «Солнечный» МЧС России»</t>
  </si>
  <si>
    <t>В результате проведенного расчета Н(М)ЦД составила:</t>
  </si>
  <si>
    <t xml:space="preserve">Расчет НМЦД произвел: </t>
  </si>
  <si>
    <t xml:space="preserve">Обоснование начальной (максимальной) цены договора </t>
  </si>
  <si>
    <t xml:space="preserve"> на __________________</t>
  </si>
  <si>
    <t>ООЗ</t>
  </si>
  <si>
    <t xml:space="preserve">Метод сопоставимых рыночных цен (анализ рынка) в соответствии с ч. 2 – ч. 6 ст. 22 Федерального закона «О контрактной системе в сфере закупок товаров, работ, услуг для обеспечения государственных и муниципальных нужд» от 05.04.2013 № 44-ФЗ; </t>
  </si>
  <si>
    <t>Дата подготовки обоснования НМЦК: __________ года</t>
  </si>
  <si>
    <t>/                                             /</t>
  </si>
  <si>
    <t>Расчет НМЦД</t>
  </si>
  <si>
    <t>Используемый метод определения НМЦД с обоснованием:</t>
  </si>
  <si>
    <t>Однородность совокупности значений выявленных цен, используемых в расчете Н(М)ЦД, ЦКЕП</t>
  </si>
  <si>
    <t>Н(М)ЦД, определяемая методом сопоставимых рыночных цен (анализа рынка)*</t>
  </si>
  <si>
    <t>Н(М)ЦД с учетом округления цены за единицу (руб.)</t>
  </si>
  <si>
    <r>
      <t xml:space="preserve">Расчет Н(М)ЦД по формуле                                                                    </t>
    </r>
    <r>
      <rPr>
        <sz val="9"/>
        <color indexed="8"/>
        <rFont val="Times New Roman"/>
        <family val="1"/>
        <charset val="204"/>
      </rPr>
      <t xml:space="preserve"> (v - количество (объем) закупаемого товара (работы, услуги);
n - количество значений, используемых в расчете;
i - номер источника ценовой информации;
     </t>
    </r>
    <r>
      <rPr>
        <i/>
        <sz val="9"/>
        <color indexed="8"/>
        <rFont val="Times New Roman"/>
        <family val="1"/>
        <charset val="204"/>
      </rPr>
      <t>ц</t>
    </r>
    <r>
      <rPr>
        <i/>
        <vertAlign val="subscript"/>
        <sz val="9"/>
        <color indexed="8"/>
        <rFont val="Times New Roman"/>
        <family val="1"/>
        <charset val="204"/>
      </rPr>
      <t>i</t>
    </r>
    <r>
      <rPr>
        <sz val="9"/>
        <color indexed="8"/>
        <rFont val="Times New Roman"/>
        <family val="1"/>
        <charset val="204"/>
      </rPr>
      <t>- цена единицы)</t>
    </r>
  </si>
  <si>
    <t>Обоснование начальной (максимальной) цены договора на поставку насоса для нужд ФГБУ «Пансионат «Солнечный» МЧС России»</t>
  </si>
  <si>
    <t xml:space="preserve">Наименование объекта закупки: Поставка электронасосного агрегата </t>
  </si>
  <si>
    <t>Дата подготовки обоснования НМЦД 08.10.2026 г.</t>
  </si>
  <si>
    <t>Электронасосный агрегат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</si>
</sst>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0"/>
  </numFmts>
  <fonts count="22" x14ac:knownFonts="1">
    <font>
      <sz val="10"/>
      <name val="Arial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"/>
      <name val="Arial"/>
      <family val="2"/>
      <charset val="204"/>
    </font>
    <font>
      <sz val="12"/>
      <name val="Calibri"/>
      <family val="2"/>
      <charset val="204"/>
    </font>
    <font>
      <b/>
      <i/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vertAlign val="subscript"/>
      <sz val="9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>
      <alignment wrapText="1"/>
    </xf>
    <xf numFmtId="2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/>
    </xf>
    <xf numFmtId="0" fontId="2" fillId="0" borderId="0" xfId="0" applyFont="1" applyAlignment="1" applyProtection="1">
      <alignment horizontal="left" vertical="center"/>
      <protection locked="0"/>
    </xf>
    <xf numFmtId="0" fontId="0" fillId="0" borderId="0" xfId="0" applyAlignment="1">
      <alignment horizontal="center" wrapText="1"/>
    </xf>
    <xf numFmtId="0" fontId="12" fillId="0" borderId="0" xfId="0" applyFont="1"/>
    <xf numFmtId="0" fontId="13" fillId="0" borderId="0" xfId="0" applyFont="1" applyAlignment="1">
      <alignment horizontal="left" vertical="top" wrapText="1"/>
    </xf>
    <xf numFmtId="0" fontId="13" fillId="0" borderId="15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center" vertical="top" wrapText="1"/>
    </xf>
    <xf numFmtId="164" fontId="3" fillId="0" borderId="11" xfId="0" applyNumberFormat="1" applyFont="1" applyBorder="1" applyAlignment="1">
      <alignment horizontal="distributed" vertical="top" wrapText="1"/>
    </xf>
    <xf numFmtId="0" fontId="3" fillId="0" borderId="11" xfId="0" applyFont="1" applyBorder="1" applyAlignment="1">
      <alignment horizontal="distributed" vertical="top"/>
    </xf>
    <xf numFmtId="10" fontId="3" fillId="0" borderId="11" xfId="0" applyNumberFormat="1" applyFont="1" applyBorder="1" applyAlignment="1">
      <alignment horizontal="distributed" vertical="top"/>
    </xf>
    <xf numFmtId="2" fontId="3" fillId="0" borderId="11" xfId="0" applyNumberFormat="1" applyFont="1" applyBorder="1" applyAlignment="1">
      <alignment horizontal="distributed" vertical="top" wrapText="1"/>
    </xf>
    <xf numFmtId="165" fontId="3" fillId="0" borderId="11" xfId="0" applyNumberFormat="1" applyFont="1" applyBorder="1" applyAlignment="1">
      <alignment horizontal="distributed" vertical="top" wrapText="1"/>
    </xf>
    <xf numFmtId="4" fontId="3" fillId="0" borderId="11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center" textRotation="90" wrapText="1"/>
    </xf>
    <xf numFmtId="0" fontId="7" fillId="0" borderId="11" xfId="0" applyFont="1" applyBorder="1" applyAlignment="1">
      <alignment horizontal="center" vertical="center" wrapText="1"/>
    </xf>
    <xf numFmtId="1" fontId="3" fillId="0" borderId="11" xfId="0" applyNumberFormat="1" applyFont="1" applyBorder="1" applyAlignment="1">
      <alignment horizontal="distributed" vertical="top" wrapText="1"/>
    </xf>
    <xf numFmtId="0" fontId="17" fillId="0" borderId="11" xfId="0" applyFont="1" applyBorder="1" applyAlignment="1">
      <alignment horizontal="center" vertical="top" wrapText="1"/>
    </xf>
    <xf numFmtId="2" fontId="18" fillId="2" borderId="11" xfId="0" applyNumberFormat="1" applyFont="1" applyFill="1" applyBorder="1" applyAlignment="1">
      <alignment vertical="top" wrapText="1"/>
    </xf>
    <xf numFmtId="2" fontId="19" fillId="2" borderId="11" xfId="0" applyNumberFormat="1" applyFont="1" applyFill="1" applyBorder="1" applyAlignment="1">
      <alignment vertical="top" wrapText="1"/>
    </xf>
    <xf numFmtId="0" fontId="20" fillId="0" borderId="11" xfId="0" applyFont="1" applyBorder="1" applyAlignment="1">
      <alignment wrapText="1"/>
    </xf>
    <xf numFmtId="2" fontId="21" fillId="0" borderId="11" xfId="0" applyNumberFormat="1" applyFont="1" applyBorder="1" applyAlignment="1">
      <alignment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0" xfId="0" applyFont="1" applyAlignment="1" applyProtection="1">
      <alignment horizontal="left" vertical="top" wrapText="1"/>
      <protection locked="0"/>
    </xf>
    <xf numFmtId="0" fontId="9" fillId="0" borderId="0" xfId="0" applyFont="1" applyAlignment="1">
      <alignment wrapText="1"/>
    </xf>
    <xf numFmtId="0" fontId="8" fillId="0" borderId="7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textRotation="90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7" xfId="0" applyFont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center" textRotation="90" wrapText="1"/>
    </xf>
    <xf numFmtId="0" fontId="8" fillId="0" borderId="7" xfId="0" applyFont="1" applyBorder="1" applyAlignment="1">
      <alignment horizontal="center" vertical="center" wrapText="1"/>
    </xf>
    <xf numFmtId="2" fontId="8" fillId="0" borderId="8" xfId="0" applyNumberFormat="1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2" fillId="0" borderId="0" xfId="0" applyFont="1"/>
    <xf numFmtId="0" fontId="9" fillId="0" borderId="12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13" fillId="0" borderId="17" xfId="0" applyFont="1" applyBorder="1" applyAlignment="1">
      <alignment horizontal="left" vertical="top" wrapText="1"/>
    </xf>
    <xf numFmtId="0" fontId="9" fillId="0" borderId="17" xfId="0" applyFont="1" applyBorder="1" applyAlignment="1">
      <alignment horizontal="left" vertical="top" wrapText="1"/>
    </xf>
    <xf numFmtId="2" fontId="9" fillId="0" borderId="12" xfId="0" applyNumberFormat="1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30480</xdr:colOff>
      <xdr:row>6</xdr:row>
      <xdr:rowOff>1013460</xdr:rowOff>
    </xdr:from>
    <xdr:to>
      <xdr:col>11</xdr:col>
      <xdr:colOff>7620</xdr:colOff>
      <xdr:row>6</xdr:row>
      <xdr:rowOff>1356360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260205" y="3261360"/>
          <a:ext cx="76771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1089</xdr:colOff>
      <xdr:row>6</xdr:row>
      <xdr:rowOff>732609</xdr:rowOff>
    </xdr:from>
    <xdr:to>
      <xdr:col>9</xdr:col>
      <xdr:colOff>784860</xdr:colOff>
      <xdr:row>6</xdr:row>
      <xdr:rowOff>1182189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440239" y="2980509"/>
          <a:ext cx="783771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8709</xdr:colOff>
      <xdr:row>6</xdr:row>
      <xdr:rowOff>2436222</xdr:rowOff>
    </xdr:from>
    <xdr:to>
      <xdr:col>11</xdr:col>
      <xdr:colOff>1052649</xdr:colOff>
      <xdr:row>6</xdr:row>
      <xdr:rowOff>2743199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029009" y="4684122"/>
          <a:ext cx="1034415" cy="306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zoomScale="95" zoomScaleNormal="95" workbookViewId="0">
      <selection activeCell="B9" sqref="B9"/>
    </sheetView>
  </sheetViews>
  <sheetFormatPr defaultColWidth="11.5703125" defaultRowHeight="12.75" x14ac:dyDescent="0.2"/>
  <cols>
    <col min="1" max="1" width="3.7109375" style="1" customWidth="1"/>
    <col min="2" max="2" width="46.140625" style="1" customWidth="1"/>
    <col min="3" max="3" width="5" style="1" customWidth="1"/>
    <col min="4" max="4" width="7" style="1" customWidth="1"/>
    <col min="5" max="7" width="12" style="1" customWidth="1"/>
    <col min="8" max="8" width="4.42578125" style="1" customWidth="1"/>
    <col min="9" max="9" width="12.140625" style="1" customWidth="1"/>
    <col min="10" max="11" width="11.85546875" style="1" customWidth="1"/>
    <col min="12" max="12" width="15.7109375" style="1" customWidth="1"/>
    <col min="13" max="13" width="11.28515625" style="1" customWidth="1"/>
    <col min="14" max="14" width="12.7109375" style="1" customWidth="1"/>
    <col min="15" max="15" width="15.85546875" style="1" customWidth="1"/>
    <col min="16" max="16" width="11.5703125" style="1"/>
    <col min="17" max="19" width="9.5703125" style="1" customWidth="1"/>
    <col min="20" max="16384" width="11.5703125" style="1"/>
  </cols>
  <sheetData>
    <row r="1" spans="1:16" ht="18" customHeight="1" x14ac:dyDescent="0.2">
      <c r="B1" s="40" t="s">
        <v>26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15"/>
    </row>
    <row r="2" spans="1:16" ht="37.5" customHeight="1" x14ac:dyDescent="0.2">
      <c r="A2" s="3"/>
      <c r="B2" s="41" t="s">
        <v>41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6" ht="27.6" customHeight="1" x14ac:dyDescent="0.2">
      <c r="A3" s="42" t="s">
        <v>42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4" spans="1:16" ht="15.6" customHeight="1" x14ac:dyDescent="0.2">
      <c r="A4" s="43" t="s">
        <v>36</v>
      </c>
      <c r="B4" s="44"/>
      <c r="C4" s="45" t="s">
        <v>2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7"/>
    </row>
    <row r="5" spans="1:16" ht="15.75" x14ac:dyDescent="0.2">
      <c r="A5" s="36" t="s">
        <v>35</v>
      </c>
      <c r="B5" s="37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9"/>
    </row>
    <row r="6" spans="1:16" ht="64.150000000000006" customHeight="1" x14ac:dyDescent="0.2">
      <c r="A6" s="55" t="s">
        <v>3</v>
      </c>
      <c r="B6" s="55" t="s">
        <v>4</v>
      </c>
      <c r="C6" s="57" t="s">
        <v>5</v>
      </c>
      <c r="D6" s="59" t="s">
        <v>6</v>
      </c>
      <c r="E6" s="61" t="s">
        <v>7</v>
      </c>
      <c r="F6" s="61"/>
      <c r="G6" s="61"/>
      <c r="H6" s="61"/>
      <c r="I6" s="62" t="s">
        <v>37</v>
      </c>
      <c r="J6" s="62"/>
      <c r="K6" s="62"/>
      <c r="L6" s="50" t="s">
        <v>38</v>
      </c>
      <c r="M6" s="50"/>
      <c r="N6" s="50"/>
      <c r="O6" s="50"/>
    </row>
    <row r="7" spans="1:16" ht="226.9" customHeight="1" x14ac:dyDescent="0.2">
      <c r="A7" s="56"/>
      <c r="B7" s="56"/>
      <c r="C7" s="58"/>
      <c r="D7" s="60"/>
      <c r="E7" s="28" t="s">
        <v>23</v>
      </c>
      <c r="F7" s="28" t="s">
        <v>24</v>
      </c>
      <c r="G7" s="28" t="s">
        <v>25</v>
      </c>
      <c r="H7" s="28" t="s">
        <v>8</v>
      </c>
      <c r="I7" s="27" t="s">
        <v>20</v>
      </c>
      <c r="J7" s="19" t="s">
        <v>0</v>
      </c>
      <c r="K7" s="19" t="s">
        <v>21</v>
      </c>
      <c r="L7" s="19" t="s">
        <v>40</v>
      </c>
      <c r="M7" s="28" t="s">
        <v>9</v>
      </c>
      <c r="N7" s="28" t="s">
        <v>10</v>
      </c>
      <c r="O7" s="28" t="s">
        <v>39</v>
      </c>
    </row>
    <row r="8" spans="1:16" customFormat="1" ht="36.75" customHeight="1" x14ac:dyDescent="0.2">
      <c r="A8" s="29">
        <v>1</v>
      </c>
      <c r="B8" s="34" t="s">
        <v>44</v>
      </c>
      <c r="C8" s="31" t="s">
        <v>22</v>
      </c>
      <c r="D8" s="31">
        <v>1</v>
      </c>
      <c r="E8" s="32">
        <v>198670</v>
      </c>
      <c r="F8" s="32">
        <v>222450.77</v>
      </c>
      <c r="G8" s="33">
        <v>273555</v>
      </c>
      <c r="H8" s="30">
        <v>3</v>
      </c>
      <c r="I8" s="20">
        <f t="shared" ref="I8" si="0">AVERAGE(E8:G8)</f>
        <v>231558.59</v>
      </c>
      <c r="J8" s="21">
        <f t="shared" ref="J8" si="1">STDEV(E8:G8)</f>
        <v>38264.279623616378</v>
      </c>
      <c r="K8" s="22">
        <f t="shared" ref="K8" si="2">J8/I8</f>
        <v>0.16524664286311461</v>
      </c>
      <c r="L8" s="23">
        <f t="shared" ref="L8" si="3">((D8/H8)*(SUM(E8:G8)))</f>
        <v>231558.59</v>
      </c>
      <c r="M8" s="24">
        <f t="shared" ref="M8" si="4">L8/D8</f>
        <v>231558.59</v>
      </c>
      <c r="N8" s="35">
        <f>M8</f>
        <v>231558.59</v>
      </c>
      <c r="O8" s="25">
        <f t="shared" ref="O8" si="5">N8*D8</f>
        <v>231558.59</v>
      </c>
      <c r="P8" s="1"/>
    </row>
    <row r="9" spans="1:16" x14ac:dyDescent="0.2">
      <c r="A9" s="4"/>
      <c r="B9" s="5"/>
      <c r="C9" s="5"/>
      <c r="D9" s="5"/>
      <c r="E9" s="2"/>
      <c r="F9" s="2"/>
      <c r="G9" s="2"/>
      <c r="H9" s="6"/>
      <c r="I9" s="7"/>
      <c r="J9" s="8"/>
      <c r="K9" s="9"/>
      <c r="L9" s="10"/>
      <c r="M9" s="11"/>
      <c r="N9" s="10" t="s">
        <v>11</v>
      </c>
      <c r="O9" s="12">
        <f>SUM(O8:O8)</f>
        <v>231558.59</v>
      </c>
    </row>
    <row r="10" spans="1:16" ht="15.75" x14ac:dyDescent="0.2">
      <c r="A10" s="51"/>
      <c r="B10" s="51"/>
      <c r="C10" s="51"/>
      <c r="D10" s="51"/>
      <c r="E10" s="51"/>
      <c r="F10" s="51"/>
      <c r="G10" s="51"/>
      <c r="H10" s="51"/>
      <c r="I10" s="13"/>
      <c r="J10" s="26"/>
      <c r="K10" s="26"/>
      <c r="L10" s="26"/>
      <c r="M10" s="26"/>
      <c r="N10" s="26"/>
      <c r="O10" s="13"/>
    </row>
    <row r="11" spans="1:16" ht="2.25" customHeight="1" x14ac:dyDescent="0.2">
      <c r="A11" s="52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</row>
    <row r="12" spans="1:16" ht="19.5" customHeight="1" x14ac:dyDescent="0.2">
      <c r="A12" s="53" t="s">
        <v>27</v>
      </c>
      <c r="B12" s="53"/>
      <c r="C12" s="53"/>
      <c r="D12" s="53"/>
      <c r="E12" s="53"/>
      <c r="F12" s="53"/>
      <c r="G12" s="53"/>
      <c r="H12" s="53"/>
      <c r="I12" s="13">
        <f>O9</f>
        <v>231558.59</v>
      </c>
      <c r="J12" s="26" t="s">
        <v>12</v>
      </c>
      <c r="K12" s="26"/>
      <c r="L12" s="26"/>
      <c r="M12" s="26"/>
      <c r="N12" s="26"/>
      <c r="O12" s="13"/>
    </row>
    <row r="13" spans="1:16" ht="21" customHeight="1" x14ac:dyDescent="0.2">
      <c r="A13" s="54" t="s">
        <v>13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</row>
    <row r="14" spans="1:16" ht="33" hidden="1" customHeight="1" x14ac:dyDescent="0.2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</row>
    <row r="15" spans="1:16" ht="27.75" customHeight="1" x14ac:dyDescent="0.2">
      <c r="A15" s="48" t="s">
        <v>43</v>
      </c>
      <c r="B15" s="48"/>
      <c r="C15" s="48"/>
      <c r="D15" s="48"/>
      <c r="E15" s="48"/>
      <c r="F15" s="48"/>
      <c r="G15" s="48"/>
      <c r="H15" s="48"/>
      <c r="I15" s="48"/>
      <c r="J15" s="14"/>
      <c r="K15" s="14"/>
      <c r="L15" s="14"/>
      <c r="M15" s="14"/>
      <c r="N15" s="14"/>
      <c r="O15" s="14"/>
    </row>
    <row r="16" spans="1:16" ht="15.6" customHeight="1" x14ac:dyDescent="0.25">
      <c r="A16" s="49" t="s">
        <v>28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</row>
    <row r="18" spans="5:13" ht="15.75" x14ac:dyDescent="0.2">
      <c r="E18" s="48"/>
      <c r="F18" s="48"/>
      <c r="G18" s="48"/>
      <c r="H18" s="48"/>
      <c r="I18" s="48"/>
      <c r="J18" s="48"/>
      <c r="K18" s="48"/>
      <c r="L18" s="48"/>
      <c r="M18" s="48"/>
    </row>
  </sheetData>
  <mergeCells count="22">
    <mergeCell ref="A15:I15"/>
    <mergeCell ref="A16:O16"/>
    <mergeCell ref="E18:M18"/>
    <mergeCell ref="L6:O6"/>
    <mergeCell ref="A10:H10"/>
    <mergeCell ref="A11:O11"/>
    <mergeCell ref="A12:H12"/>
    <mergeCell ref="A13:O13"/>
    <mergeCell ref="A14:O14"/>
    <mergeCell ref="A6:A7"/>
    <mergeCell ref="B6:B7"/>
    <mergeCell ref="C6:C7"/>
    <mergeCell ref="D6:D7"/>
    <mergeCell ref="E6:H6"/>
    <mergeCell ref="I6:K6"/>
    <mergeCell ref="A5:B5"/>
    <mergeCell ref="C5:O5"/>
    <mergeCell ref="B1:O1"/>
    <mergeCell ref="B2:O2"/>
    <mergeCell ref="A3:O3"/>
    <mergeCell ref="A4:B4"/>
    <mergeCell ref="C4:O4"/>
  </mergeCells>
  <pageMargins left="0.23622047244094491" right="0.23622047244094491" top="0.35433070866141736" bottom="0.35433070866141736" header="0.31496062992125984" footer="0.31496062992125984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"/>
  <sheetViews>
    <sheetView workbookViewId="0">
      <selection activeCell="E12" sqref="E12:F12"/>
    </sheetView>
  </sheetViews>
  <sheetFormatPr defaultRowHeight="12.75" x14ac:dyDescent="0.2"/>
  <cols>
    <col min="4" max="4" width="2.5703125" customWidth="1"/>
    <col min="6" max="6" width="21.28515625" customWidth="1"/>
    <col min="7" max="7" width="27.85546875" customWidth="1"/>
  </cols>
  <sheetData>
    <row r="1" spans="1:7" ht="15" x14ac:dyDescent="0.2">
      <c r="A1" s="63" t="s">
        <v>29</v>
      </c>
      <c r="B1" s="64"/>
      <c r="C1" s="64"/>
      <c r="D1" s="64"/>
      <c r="E1" s="64"/>
      <c r="F1" s="64"/>
      <c r="G1" s="64"/>
    </row>
    <row r="2" spans="1:7" ht="31.15" customHeight="1" x14ac:dyDescent="0.2">
      <c r="A2" s="63" t="s">
        <v>30</v>
      </c>
      <c r="B2" s="63"/>
      <c r="C2" s="63"/>
      <c r="D2" s="63"/>
      <c r="E2" s="63"/>
      <c r="F2" s="63"/>
      <c r="G2" s="63"/>
    </row>
    <row r="3" spans="1:7" ht="15.75" thickBot="1" x14ac:dyDescent="0.25">
      <c r="G3" s="16"/>
    </row>
    <row r="4" spans="1:7" ht="43.9" customHeight="1" thickBot="1" x14ac:dyDescent="0.25">
      <c r="A4" s="65" t="s">
        <v>14</v>
      </c>
      <c r="B4" s="66"/>
      <c r="C4" s="66"/>
      <c r="D4" s="66"/>
      <c r="E4" s="67" t="s">
        <v>31</v>
      </c>
      <c r="F4" s="66"/>
      <c r="G4" s="68"/>
    </row>
    <row r="5" spans="1:7" ht="170.45" customHeight="1" thickBot="1" x14ac:dyDescent="0.25">
      <c r="A5" s="65" t="s">
        <v>1</v>
      </c>
      <c r="B5" s="66"/>
      <c r="C5" s="66"/>
      <c r="D5" s="66"/>
      <c r="E5" s="65" t="s">
        <v>32</v>
      </c>
      <c r="F5" s="66"/>
      <c r="G5" s="68"/>
    </row>
    <row r="6" spans="1:7" ht="30.6" customHeight="1" thickBot="1" x14ac:dyDescent="0.25">
      <c r="A6" s="65" t="s">
        <v>15</v>
      </c>
      <c r="B6" s="66"/>
      <c r="C6" s="66"/>
      <c r="D6" s="66"/>
      <c r="E6" s="72">
        <f>'НМЦК '!I12</f>
        <v>231558.59</v>
      </c>
      <c r="F6" s="66"/>
      <c r="G6" s="68"/>
    </row>
    <row r="7" spans="1:7" ht="48" customHeight="1" thickBot="1" x14ac:dyDescent="0.25">
      <c r="A7" s="65" t="s">
        <v>16</v>
      </c>
      <c r="B7" s="66"/>
      <c r="C7" s="66"/>
      <c r="D7" s="66"/>
      <c r="E7" s="65" t="s">
        <v>17</v>
      </c>
      <c r="F7" s="66"/>
      <c r="G7" s="68"/>
    </row>
    <row r="8" spans="1:7" ht="27" customHeight="1" thickBot="1" x14ac:dyDescent="0.25">
      <c r="A8" s="65" t="s">
        <v>33</v>
      </c>
      <c r="B8" s="66"/>
      <c r="C8" s="66"/>
      <c r="D8" s="66"/>
      <c r="E8" s="66"/>
      <c r="F8" s="66"/>
      <c r="G8" s="68"/>
    </row>
    <row r="9" spans="1:7" ht="15.75" x14ac:dyDescent="0.2">
      <c r="A9" s="17"/>
      <c r="B9" s="17"/>
      <c r="C9" s="17"/>
      <c r="D9" s="17"/>
      <c r="E9" s="18"/>
      <c r="F9" s="17"/>
      <c r="G9" s="17"/>
    </row>
    <row r="10" spans="1:7" ht="16.5" thickBot="1" x14ac:dyDescent="0.25">
      <c r="A10" s="73"/>
      <c r="B10" s="74"/>
      <c r="C10" s="74"/>
      <c r="D10" s="74"/>
      <c r="E10" s="74"/>
      <c r="F10" s="74"/>
      <c r="G10" s="74"/>
    </row>
    <row r="11" spans="1:7" ht="15.75" x14ac:dyDescent="0.2">
      <c r="A11" s="69" t="s">
        <v>18</v>
      </c>
      <c r="B11" s="69"/>
      <c r="C11" s="69"/>
      <c r="D11" s="69"/>
      <c r="E11" s="69"/>
      <c r="F11" s="69"/>
      <c r="G11" s="17"/>
    </row>
    <row r="12" spans="1:7" ht="16.5" thickBot="1" x14ac:dyDescent="0.25">
      <c r="A12" s="70"/>
      <c r="B12" s="70"/>
      <c r="C12" s="70"/>
      <c r="D12" s="70"/>
      <c r="E12" s="71" t="s">
        <v>34</v>
      </c>
      <c r="F12" s="71"/>
      <c r="G12" s="17"/>
    </row>
    <row r="13" spans="1:7" ht="15.75" x14ac:dyDescent="0.2">
      <c r="A13" s="69" t="s">
        <v>19</v>
      </c>
      <c r="B13" s="69"/>
      <c r="C13" s="69"/>
      <c r="D13" s="69"/>
      <c r="E13" s="69"/>
      <c r="F13" s="69"/>
      <c r="G13" s="17"/>
    </row>
  </sheetData>
  <mergeCells count="16">
    <mergeCell ref="A11:F11"/>
    <mergeCell ref="A12:D12"/>
    <mergeCell ref="E12:F12"/>
    <mergeCell ref="A13:F13"/>
    <mergeCell ref="A6:D6"/>
    <mergeCell ref="E6:G6"/>
    <mergeCell ref="A7:D7"/>
    <mergeCell ref="E7:G7"/>
    <mergeCell ref="A8:G8"/>
    <mergeCell ref="A10:G10"/>
    <mergeCell ref="A1:G1"/>
    <mergeCell ref="A2:G2"/>
    <mergeCell ref="A4:D4"/>
    <mergeCell ref="E4:G4"/>
    <mergeCell ref="A5:D5"/>
    <mergeCell ref="E5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НМЦК </vt:lpstr>
      <vt:lpstr>Обоснование</vt:lpstr>
      <vt:lpstr>'НМЦК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usr</cp:lastModifiedBy>
  <cp:lastPrinted>2022-07-08T05:58:35Z</cp:lastPrinted>
  <dcterms:created xsi:type="dcterms:W3CDTF">1996-10-08T23:32:33Z</dcterms:created>
  <dcterms:modified xsi:type="dcterms:W3CDTF">2026-10-14T14:10:29Z</dcterms:modified>
</cp:coreProperties>
</file>