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in\Пелих\2026\44-ФЗ\ЕП\22. Освидетельствование лифта\"/>
    </mc:Choice>
  </mc:AlternateContent>
  <xr:revisionPtr revIDLastSave="0" documentId="13_ncr:1_{9546ED5C-482F-42A3-A71E-29F2CE2D945E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M16" i="1" l="1"/>
  <c r="N16" i="1"/>
  <c r="N17" i="1" s="1"/>
  <c r="H16" i="1" l="1"/>
  <c r="I16" i="1" l="1"/>
  <c r="K16" i="1"/>
  <c r="L16" i="1" s="1"/>
  <c r="J16" i="1" l="1"/>
</calcChain>
</file>

<file path=xl/sharedStrings.xml><?xml version="1.0" encoding="utf-8"?>
<sst xmlns="http://schemas.openxmlformats.org/spreadsheetml/2006/main" count="29" uniqueCount="28">
  <si>
    <t>Источник ценовой информации</t>
  </si>
  <si>
    <t>1</t>
  </si>
  <si>
    <t>№ п/п</t>
  </si>
  <si>
    <t>Ед. изм.</t>
  </si>
  <si>
    <t>Цена за ед. изм., руб.</t>
  </si>
  <si>
    <t>Средняя арифметическая цена за ед. изм. с округлением вниз до сотых долей после запятой, руб.</t>
  </si>
  <si>
    <t>Среднее квадратичное отклонение</t>
  </si>
  <si>
    <t>НМЦК с учетом округления цены за ед. изм., руб.</t>
  </si>
  <si>
    <t>Кол-во</t>
  </si>
  <si>
    <t>ОБОСНОВАНИЕ НАЧАЛЬНОЙ (МАКСИМАЛЬНОЙ) ЦЕНЫ КОНТРАКТА (НМЦК)</t>
  </si>
  <si>
    <t>Цена за единицу измерения с наименьшим значением</t>
  </si>
  <si>
    <t xml:space="preserve">Метод определения НМЦК: Расчет цены контракта, заключаемого с единственным поставщиком (подрядчиком, исполнителем), выполнен методом сопоставимых рыночных цен (анализа рынка). Данный метод расчета является приоритетным для определения и обоснования цены контракта, заключаемого с единственным поставщиком (подрядчиком, исполнителем), в соответствии с частью 6 статьи 22 Федерального закона от 05 апреля 2013 г. № 44-ФЗ «О контрактной системе в сфере закупок товаров, работ, услуг для обеспечения государственных и муниципальных нужд».                                                                                                                                                             
</t>
  </si>
  <si>
    <t>Коэффициент вариации, %</t>
  </si>
  <si>
    <t>Наименование товара (работы, услуги)</t>
  </si>
  <si>
    <t>ИТОГО НМЦК:</t>
  </si>
  <si>
    <t>НМЦК по наименьшим значениям коммерческих предложений, руб.*</t>
  </si>
  <si>
    <t>* При принятии решения по выбору указанного значения Цены контракта, заключаемого с единственным поставщиком (подрядчиком, исполнителем), Заказчик, руководствуясь принципом результативности и эффективности использования бюджетных средств, регламентируемых ст. 34 Бюджетного Кодекса РФ, обязывающей участников бюджетного процесса при исполнении бюджетных обязательств исходить из необходимости достижения заданных результатов с использованием наименышего объёма бюджетных средств.</t>
  </si>
  <si>
    <t>Ведущий специалист по закупкам МИАН</t>
  </si>
  <si>
    <t>Утверждено:</t>
  </si>
  <si>
    <t>________________/А.Д. Изаак</t>
  </si>
  <si>
    <t>________________/Н.В. Пелих</t>
  </si>
  <si>
    <t>Первый заместитель директора МИАН</t>
  </si>
  <si>
    <t>Объект (предмет) закупки: Оказание услуг по ежегодному техническому освидетельствованию лифтов в здании МИАН</t>
  </si>
  <si>
    <t>Проведение оценки соответствия лифта в течение назначенного срока службы в форме технического освидетельствования согласно Техническому регламенту ТР ТС 011/2011</t>
  </si>
  <si>
    <t>шт</t>
  </si>
  <si>
    <t>Предложение 1
(исх 3 59-26 от 15.10.2026)</t>
  </si>
  <si>
    <t>Предложение 2
(исх № 598 от 15.10.2026)</t>
  </si>
  <si>
    <t>Предложение 3 
(исх № 110-ПТО/КП от 15.10.2026)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</si>
</sst>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0" xfId="0" applyFont="1" applyProtection="1">
      <protection locked="0"/>
    </xf>
    <xf numFmtId="0" fontId="11" fillId="0" borderId="0" xfId="0" applyFont="1" applyBorder="1" applyAlignment="1" applyProtection="1"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8</xdr:row>
      <xdr:rowOff>2164080</xdr:rowOff>
    </xdr:from>
    <xdr:to>
      <xdr:col>8</xdr:col>
      <xdr:colOff>1021080</xdr:colOff>
      <xdr:row>8</xdr:row>
      <xdr:rowOff>2606040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4A08566-17E5-421D-93E3-0D7D3BA8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4520" y="8869680"/>
          <a:ext cx="101346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zoomScaleNormal="100" workbookViewId="0">
      <selection activeCell="A17" sqref="A17:M17"/>
    </sheetView>
  </sheetViews>
  <sheetFormatPr defaultColWidth="9.140625" defaultRowHeight="15" x14ac:dyDescent="0.25"/>
  <cols>
    <col min="1" max="1" width="4.7109375" style="1" customWidth="1"/>
    <col min="2" max="2" width="26.140625" style="2" customWidth="1"/>
    <col min="3" max="3" width="6" style="2" customWidth="1"/>
    <col min="4" max="4" width="6.140625" style="2" customWidth="1"/>
    <col min="5" max="5" width="15.42578125" style="2" customWidth="1"/>
    <col min="6" max="6" width="18.85546875" style="2" customWidth="1"/>
    <col min="7" max="7" width="17.42578125" style="2" customWidth="1"/>
    <col min="8" max="8" width="13.7109375" style="2" customWidth="1"/>
    <col min="9" max="9" width="10" style="2" customWidth="1"/>
    <col min="10" max="10" width="11.85546875" style="2" customWidth="1"/>
    <col min="11" max="11" width="11.7109375" style="2" customWidth="1"/>
    <col min="12" max="12" width="12.140625" style="3" customWidth="1"/>
    <col min="13" max="13" width="12" style="3" customWidth="1"/>
    <col min="14" max="14" width="4.28515625" style="2" customWidth="1"/>
    <col min="15" max="15" width="3.7109375" style="2" customWidth="1"/>
    <col min="16" max="16" width="5.42578125" style="2" customWidth="1"/>
    <col min="17" max="17" width="5" style="2" customWidth="1"/>
    <col min="18" max="16384" width="9.140625" style="2"/>
  </cols>
  <sheetData>
    <row r="1" spans="1:16" x14ac:dyDescent="0.25">
      <c r="L1" s="8"/>
      <c r="M1" s="25" t="s">
        <v>18</v>
      </c>
      <c r="N1" s="25"/>
      <c r="O1" s="25"/>
      <c r="P1" s="25"/>
    </row>
    <row r="2" spans="1:16" x14ac:dyDescent="0.25">
      <c r="L2" s="25" t="s">
        <v>21</v>
      </c>
      <c r="M2" s="25"/>
      <c r="N2" s="25"/>
      <c r="O2" s="25"/>
      <c r="P2" s="25"/>
    </row>
    <row r="3" spans="1:16" x14ac:dyDescent="0.25">
      <c r="L3" s="25" t="s">
        <v>19</v>
      </c>
      <c r="M3" s="25"/>
      <c r="N3" s="25"/>
      <c r="O3" s="25"/>
      <c r="P3" s="25"/>
    </row>
    <row r="6" spans="1:16" ht="35.25" customHeight="1" x14ac:dyDescent="0.25">
      <c r="A6" s="32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26.25" customHeight="1" x14ac:dyDescent="0.25">
      <c r="A7" s="31" t="s">
        <v>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s="6" customFormat="1" ht="64.5" customHeight="1" x14ac:dyDescent="0.25">
      <c r="A8" s="33" t="s">
        <v>11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s="5" customFormat="1" ht="13.9" customHeight="1" x14ac:dyDescent="0.25">
      <c r="A9" s="19" t="s">
        <v>2</v>
      </c>
      <c r="B9" s="20" t="s">
        <v>13</v>
      </c>
      <c r="C9" s="19" t="s">
        <v>3</v>
      </c>
      <c r="D9" s="20" t="s">
        <v>8</v>
      </c>
      <c r="E9" s="29" t="s">
        <v>0</v>
      </c>
      <c r="F9" s="29"/>
      <c r="G9" s="29"/>
      <c r="H9" s="20" t="s">
        <v>5</v>
      </c>
      <c r="I9" s="20" t="s">
        <v>6</v>
      </c>
      <c r="J9" s="20" t="s">
        <v>12</v>
      </c>
      <c r="K9" s="19" t="s">
        <v>4</v>
      </c>
      <c r="L9" s="24" t="s">
        <v>7</v>
      </c>
      <c r="M9" s="24" t="s">
        <v>10</v>
      </c>
      <c r="N9" s="21" t="s">
        <v>15</v>
      </c>
      <c r="O9" s="21"/>
      <c r="P9" s="21"/>
    </row>
    <row r="10" spans="1:16" s="5" customFormat="1" ht="2.25" customHeight="1" x14ac:dyDescent="0.25">
      <c r="A10" s="19"/>
      <c r="B10" s="20"/>
      <c r="C10" s="19"/>
      <c r="D10" s="20"/>
      <c r="E10" s="29"/>
      <c r="F10" s="29"/>
      <c r="G10" s="29"/>
      <c r="H10" s="20"/>
      <c r="I10" s="20"/>
      <c r="J10" s="20"/>
      <c r="K10" s="19"/>
      <c r="L10" s="24"/>
      <c r="M10" s="24"/>
      <c r="N10" s="21"/>
      <c r="O10" s="21"/>
      <c r="P10" s="21"/>
    </row>
    <row r="11" spans="1:16" s="5" customFormat="1" ht="3.75" hidden="1" customHeight="1" x14ac:dyDescent="0.25">
      <c r="A11" s="19"/>
      <c r="B11" s="20"/>
      <c r="C11" s="19"/>
      <c r="D11" s="20"/>
      <c r="E11" s="29"/>
      <c r="F11" s="29"/>
      <c r="G11" s="29"/>
      <c r="H11" s="20"/>
      <c r="I11" s="20"/>
      <c r="J11" s="20"/>
      <c r="K11" s="19"/>
      <c r="L11" s="24"/>
      <c r="M11" s="24"/>
      <c r="N11" s="21"/>
      <c r="O11" s="21"/>
      <c r="P11" s="21"/>
    </row>
    <row r="12" spans="1:16" s="5" customFormat="1" ht="32.25" hidden="1" customHeight="1" x14ac:dyDescent="0.25">
      <c r="A12" s="19"/>
      <c r="B12" s="20"/>
      <c r="C12" s="19"/>
      <c r="D12" s="20"/>
      <c r="E12" s="29"/>
      <c r="F12" s="29"/>
      <c r="G12" s="29"/>
      <c r="H12" s="20"/>
      <c r="I12" s="20"/>
      <c r="J12" s="20"/>
      <c r="K12" s="19"/>
      <c r="L12" s="24"/>
      <c r="M12" s="24"/>
      <c r="N12" s="21"/>
      <c r="O12" s="21"/>
      <c r="P12" s="21"/>
    </row>
    <row r="13" spans="1:16" s="5" customFormat="1" x14ac:dyDescent="0.25">
      <c r="A13" s="19"/>
      <c r="B13" s="20"/>
      <c r="C13" s="19"/>
      <c r="D13" s="20"/>
      <c r="E13" s="29"/>
      <c r="F13" s="29"/>
      <c r="G13" s="29"/>
      <c r="H13" s="20"/>
      <c r="I13" s="20"/>
      <c r="J13" s="20"/>
      <c r="K13" s="19"/>
      <c r="L13" s="24"/>
      <c r="M13" s="24"/>
      <c r="N13" s="21"/>
      <c r="O13" s="21"/>
      <c r="P13" s="21"/>
    </row>
    <row r="14" spans="1:16" s="5" customFormat="1" ht="93.6" customHeight="1" x14ac:dyDescent="0.25">
      <c r="A14" s="19"/>
      <c r="B14" s="20"/>
      <c r="C14" s="19"/>
      <c r="D14" s="20"/>
      <c r="E14" s="9" t="s">
        <v>25</v>
      </c>
      <c r="F14" s="9" t="s">
        <v>26</v>
      </c>
      <c r="G14" s="9" t="s">
        <v>27</v>
      </c>
      <c r="H14" s="20"/>
      <c r="I14" s="20"/>
      <c r="J14" s="20"/>
      <c r="K14" s="19"/>
      <c r="L14" s="24"/>
      <c r="M14" s="24"/>
      <c r="N14" s="21"/>
      <c r="O14" s="21"/>
      <c r="P14" s="21"/>
    </row>
    <row r="15" spans="1:16" s="5" customFormat="1" ht="16.5" customHeight="1" x14ac:dyDescent="0.25">
      <c r="A15" s="19"/>
      <c r="B15" s="20"/>
      <c r="C15" s="19"/>
      <c r="D15" s="20"/>
      <c r="E15" s="24" t="s">
        <v>4</v>
      </c>
      <c r="F15" s="24"/>
      <c r="G15" s="24"/>
      <c r="H15" s="20"/>
      <c r="I15" s="20"/>
      <c r="J15" s="20"/>
      <c r="K15" s="19"/>
      <c r="L15" s="24"/>
      <c r="M15" s="24"/>
      <c r="N15" s="21"/>
      <c r="O15" s="21"/>
      <c r="P15" s="21"/>
    </row>
    <row r="16" spans="1:16" s="5" customFormat="1" ht="89.25" x14ac:dyDescent="0.25">
      <c r="A16" s="4" t="s">
        <v>1</v>
      </c>
      <c r="B16" s="10" t="s">
        <v>23</v>
      </c>
      <c r="C16" s="18" t="s">
        <v>24</v>
      </c>
      <c r="D16" s="15">
        <v>5</v>
      </c>
      <c r="E16" s="11">
        <v>8630</v>
      </c>
      <c r="F16" s="11">
        <v>9000</v>
      </c>
      <c r="G16" s="11">
        <v>11000</v>
      </c>
      <c r="H16" s="12">
        <f>ROUND(AVERAGE(E16:G16),2)</f>
        <v>9543.33</v>
      </c>
      <c r="I16" s="12">
        <f>STDEV(E16:G16)</f>
        <v>1275.0032679696719</v>
      </c>
      <c r="J16" s="13">
        <f>I16/H16*100</f>
        <v>13.360150680838576</v>
      </c>
      <c r="K16" s="13">
        <f>H16</f>
        <v>9543.33</v>
      </c>
      <c r="L16" s="14">
        <f>K16*D16</f>
        <v>47716.65</v>
      </c>
      <c r="M16" s="14">
        <f>MIN(E16:G16)</f>
        <v>8630</v>
      </c>
      <c r="N16" s="22">
        <f>MIN(E16:G16)*D16</f>
        <v>43150</v>
      </c>
      <c r="O16" s="23"/>
      <c r="P16" s="23"/>
    </row>
    <row r="17" spans="1:16" s="7" customFormat="1" ht="22.5" customHeight="1" x14ac:dyDescent="0.2">
      <c r="A17" s="30" t="s">
        <v>14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2">
        <f>SUM(N16:P16)</f>
        <v>43150</v>
      </c>
      <c r="O17" s="23"/>
      <c r="P17" s="23"/>
    </row>
    <row r="18" spans="1:16" s="5" customFormat="1" ht="42.75" customHeight="1" x14ac:dyDescent="0.25">
      <c r="A18" s="27" t="s">
        <v>16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20" spans="1:16" x14ac:dyDescent="0.25">
      <c r="A20" s="26" t="s">
        <v>17</v>
      </c>
      <c r="B20" s="26"/>
      <c r="C20" s="26"/>
      <c r="D20" s="17" t="s">
        <v>20</v>
      </c>
      <c r="E20" s="17"/>
      <c r="F20" s="16"/>
    </row>
  </sheetData>
  <sheetProtection formatCells="0" formatColumns="0" formatRows="0" insertColumns="0" insertRows="0" insertHyperlinks="0" deleteColumns="0" deleteRows="0" sort="0" autoFilter="0" pivotTables="0"/>
  <protectedRanges>
    <protectedRange password="DD4B" sqref="L2 L1:M1 H9:K1048576 L9:M1048576 C9:C16 L3:M8 H1:K8" name="Диапазон1"/>
  </protectedRanges>
  <mergeCells count="24">
    <mergeCell ref="N17:P17"/>
    <mergeCell ref="M1:P1"/>
    <mergeCell ref="L2:P2"/>
    <mergeCell ref="L3:P3"/>
    <mergeCell ref="A20:C20"/>
    <mergeCell ref="A18:P18"/>
    <mergeCell ref="E9:G13"/>
    <mergeCell ref="A17:M17"/>
    <mergeCell ref="A7:P7"/>
    <mergeCell ref="A6:P6"/>
    <mergeCell ref="A8:P8"/>
    <mergeCell ref="A9:A15"/>
    <mergeCell ref="B9:B15"/>
    <mergeCell ref="I9:I15"/>
    <mergeCell ref="E15:G15"/>
    <mergeCell ref="C9:C15"/>
    <mergeCell ref="D9:D15"/>
    <mergeCell ref="N9:P15"/>
    <mergeCell ref="N16:P16"/>
    <mergeCell ref="J9:J15"/>
    <mergeCell ref="M9:M15"/>
    <mergeCell ref="K9:K15"/>
    <mergeCell ref="L9:L15"/>
    <mergeCell ref="H9:H15"/>
  </mergeCells>
  <pageMargins left="0.11811023622047245" right="0.11811023622047245" top="0.15748031496062992" bottom="0.15748031496062992" header="0.31496062992125984" footer="0.31496062992125984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4" sqref="G2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Гена</dc:creator>
  <cp:lastModifiedBy>User</cp:lastModifiedBy>
  <cp:lastPrinted>2026-10-15T10:15:41Z</cp:lastPrinted>
  <dcterms:created xsi:type="dcterms:W3CDTF">2015-02-16T15:55:24Z</dcterms:created>
  <dcterms:modified xsi:type="dcterms:W3CDTF">2026-10-15T10:16:03Z</dcterms:modified>
</cp:coreProperties>
</file>