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F96C70D-48C6-48E5-8DD1-98EB4D9A5F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Лист1!$B$1:$P$19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2" i="1" l="1"/>
  <c r="O13" i="1"/>
  <c r="O14" i="1"/>
  <c r="N12" i="1"/>
  <c r="N13" i="1"/>
  <c r="N14" i="1"/>
  <c r="L12" i="1"/>
  <c r="L13" i="1"/>
  <c r="L14" i="1"/>
  <c r="J12" i="1"/>
  <c r="J13" i="1"/>
  <c r="J14" i="1"/>
  <c r="H12" i="1"/>
  <c r="H13" i="1"/>
  <c r="H14" i="1"/>
  <c r="P14" i="1" l="1"/>
  <c r="Q14" i="1" s="1"/>
  <c r="P13" i="1"/>
  <c r="Q13" i="1" s="1"/>
  <c r="P12" i="1"/>
  <c r="Q12" i="1" s="1"/>
  <c r="N11" i="1"/>
  <c r="M15" i="1" s="1"/>
  <c r="M17" i="1" s="1"/>
  <c r="L11" i="1"/>
  <c r="J11" i="1"/>
  <c r="H11" i="1"/>
  <c r="O11" i="1"/>
  <c r="K15" i="1" l="1"/>
  <c r="I15" i="1"/>
  <c r="G15" i="1"/>
  <c r="P11" i="1"/>
  <c r="Q11" i="1" s="1"/>
</calcChain>
</file>

<file path=xl/sharedStrings.xml><?xml version="1.0" encoding="utf-8"?>
<sst xmlns="http://schemas.openxmlformats.org/spreadsheetml/2006/main" count="46" uniqueCount="33">
  <si>
    <t>№ п/п</t>
  </si>
  <si>
    <t>Наименование</t>
  </si>
  <si>
    <t>Кол-во</t>
  </si>
  <si>
    <t>ИТОГО:</t>
  </si>
  <si>
    <t>Ед. измерения</t>
  </si>
  <si>
    <t>цена за ед., руб.</t>
  </si>
  <si>
    <t>D 1/2</t>
  </si>
  <si>
    <t>Примечание</t>
  </si>
  <si>
    <t xml:space="preserve"> Начальная (максимальная) цена  составляет</t>
  </si>
  <si>
    <t>Организация № 1</t>
  </si>
  <si>
    <t>Организация № 2</t>
  </si>
  <si>
    <t>Предложение поставщика (наименование организации) (руб.)</t>
  </si>
  <si>
    <t>Организация № 3</t>
  </si>
  <si>
    <t xml:space="preserve"> ОБОСНОВАНИЕ НАЧАЛЬНОЙ (МАКСИМАЛЬНОЙ) </t>
  </si>
  <si>
    <t>ЦЕНЫ КОНТРАКТА</t>
  </si>
  <si>
    <t>Расчет начальной (максимальной) цены контракта  производился на основании информации о рыночных ценах (далее – ценовая информация) полученных на запросы о предоставлении ценовой информации поставщиков данного вида товаров.</t>
  </si>
  <si>
    <t>Коэф.вар.</t>
  </si>
  <si>
    <t>общая цена с НДС, руб.</t>
  </si>
  <si>
    <t>общая цена с  НДС, руб.</t>
  </si>
  <si>
    <t xml:space="preserve">1. Используемый метод определения начальной (максимальной) цены контракта: метод сопоставимых рыночных цен (анализ рынка). </t>
  </si>
  <si>
    <t>2. Расчет начальной (максимальной) цены контракта</t>
  </si>
  <si>
    <t>Тренажер сердечно-легочной реанимации (СЛР) полноростовой с обратной связью.</t>
  </si>
  <si>
    <t>Штука</t>
  </si>
  <si>
    <t>1</t>
  </si>
  <si>
    <t>Комплект</t>
  </si>
  <si>
    <t>Тренажер промывания желудка</t>
  </si>
  <si>
    <t>Комплект ран (набор имитаторов ранений и поражений)</t>
  </si>
  <si>
    <t>Учебный дефибриллятор</t>
  </si>
  <si>
    <r>
      <t xml:space="preserve">Предмет закупки: </t>
    </r>
    <r>
      <rPr>
        <sz val="12"/>
        <rFont val="Times New Roman"/>
        <family val="1"/>
        <charset val="204"/>
      </rPr>
      <t>Поставка учебных медицинских тренажеров для нужд ФБУЗ ФЦГиЭ Роспотребнадзора</t>
    </r>
  </si>
  <si>
    <t xml:space="preserve">Минимальная цена, руб. </t>
  </si>
  <si>
    <r>
      <t xml:space="preserve">Обоснование: </t>
    </r>
    <r>
      <rPr>
        <sz val="12"/>
        <color indexed="8"/>
        <rFont val="Times New Roman"/>
        <family val="1"/>
        <charset val="204"/>
      </rPr>
      <t xml:space="preserve">ст.22  Закона № 44‑ФЗ «О контрактной системе в сфере закупок товаров, работ, услуг для обеспечения государственных и муниципальных нужд».                             </t>
    </r>
  </si>
  <si>
    <t>ОКПД 2</t>
  </si>
  <si>
    <t xml:space="preserve">32.99.53.120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</si>
</sst>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2" fontId="6" fillId="0" borderId="1" xfId="0" applyNumberFormat="1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4" fontId="2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5" xfId="0" applyFont="1" applyBorder="1"/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164" fontId="1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right" wrapText="1"/>
    </xf>
    <xf numFmtId="0" fontId="0" fillId="0" borderId="0" xfId="0" applyAlignment="1">
      <alignment horizontal="right"/>
    </xf>
    <xf numFmtId="0" fontId="13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19"/>
  <sheetViews>
    <sheetView tabSelected="1" zoomScale="85" zoomScaleNormal="85" workbookViewId="0">
      <selection activeCell="C14" sqref="C14"/>
    </sheetView>
  </sheetViews>
  <sheetFormatPr defaultColWidth="8.85546875" defaultRowHeight="15" x14ac:dyDescent="0.25"/>
  <cols>
    <col min="1" max="1" width="2.85546875" customWidth="1"/>
    <col min="2" max="2" width="4.42578125" customWidth="1"/>
    <col min="3" max="3" width="28.5703125" customWidth="1"/>
    <col min="4" max="4" width="16" customWidth="1"/>
    <col min="5" max="5" width="15.28515625" customWidth="1"/>
    <col min="6" max="7" width="13.7109375" customWidth="1"/>
    <col min="8" max="8" width="14" customWidth="1"/>
    <col min="9" max="9" width="14.140625" customWidth="1"/>
    <col min="10" max="10" width="14.7109375" customWidth="1"/>
    <col min="11" max="11" width="14" customWidth="1"/>
    <col min="12" max="13" width="13.42578125" customWidth="1"/>
    <col min="14" max="14" width="10.42578125" customWidth="1"/>
    <col min="15" max="15" width="12" customWidth="1"/>
    <col min="16" max="16" width="13.140625" customWidth="1"/>
    <col min="17" max="17" width="14.7109375" customWidth="1"/>
  </cols>
  <sheetData>
    <row r="1" spans="2:17" ht="15.75" x14ac:dyDescent="0.25">
      <c r="B1" s="50" t="s">
        <v>13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2:17" ht="15.75" x14ac:dyDescent="0.25">
      <c r="B2" s="50" t="s">
        <v>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2:17" ht="15.6" customHeight="1" x14ac:dyDescent="0.25">
      <c r="B3" s="51" t="s">
        <v>28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2:17" ht="15.75" x14ac:dyDescent="0.25">
      <c r="B4" s="40" t="s">
        <v>19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11"/>
      <c r="P4" s="11"/>
    </row>
    <row r="5" spans="2:17" ht="29.25" customHeight="1" x14ac:dyDescent="0.25">
      <c r="B5" s="49" t="s">
        <v>15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</row>
    <row r="6" spans="2:17" ht="19.5" customHeight="1" x14ac:dyDescent="0.25">
      <c r="B6" s="40" t="s">
        <v>30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2:17" ht="15.75" x14ac:dyDescent="0.25">
      <c r="B7" s="40" t="s">
        <v>20</v>
      </c>
      <c r="C7" s="40"/>
      <c r="D7" s="40"/>
      <c r="E7" s="40"/>
      <c r="F7" s="40"/>
      <c r="G7" s="40"/>
      <c r="H7" s="40"/>
      <c r="I7" s="40"/>
      <c r="J7" s="11"/>
      <c r="K7" s="11"/>
      <c r="L7" s="11"/>
      <c r="M7" s="11"/>
      <c r="N7" s="11"/>
      <c r="O7" s="11"/>
      <c r="P7" s="11"/>
    </row>
    <row r="8" spans="2:17" ht="15" customHeight="1" x14ac:dyDescent="0.25">
      <c r="B8" s="35" t="s">
        <v>0</v>
      </c>
      <c r="C8" s="35" t="s">
        <v>1</v>
      </c>
      <c r="D8" s="35" t="s">
        <v>31</v>
      </c>
      <c r="E8" s="35" t="s">
        <v>4</v>
      </c>
      <c r="F8" s="35" t="s">
        <v>2</v>
      </c>
      <c r="G8" s="30" t="s">
        <v>11</v>
      </c>
      <c r="H8" s="44"/>
      <c r="I8" s="44"/>
      <c r="J8" s="44"/>
      <c r="K8" s="44"/>
      <c r="L8" s="44"/>
      <c r="M8" s="13"/>
      <c r="N8" s="14"/>
      <c r="O8" s="15"/>
      <c r="P8" s="15"/>
      <c r="Q8" s="16"/>
    </row>
    <row r="9" spans="2:17" ht="40.5" customHeight="1" x14ac:dyDescent="0.25">
      <c r="B9" s="36"/>
      <c r="C9" s="36"/>
      <c r="D9" s="36"/>
      <c r="E9" s="36"/>
      <c r="F9" s="36"/>
      <c r="G9" s="30" t="s">
        <v>9</v>
      </c>
      <c r="H9" s="31"/>
      <c r="I9" s="30" t="s">
        <v>10</v>
      </c>
      <c r="J9" s="31"/>
      <c r="K9" s="30" t="s">
        <v>12</v>
      </c>
      <c r="L9" s="31"/>
      <c r="M9" s="37" t="s">
        <v>29</v>
      </c>
      <c r="N9" s="38"/>
      <c r="O9" s="45" t="s">
        <v>6</v>
      </c>
      <c r="P9" s="47" t="s">
        <v>16</v>
      </c>
      <c r="Q9" s="45" t="s">
        <v>7</v>
      </c>
    </row>
    <row r="10" spans="2:17" ht="57" x14ac:dyDescent="0.25">
      <c r="B10" s="36"/>
      <c r="C10" s="36"/>
      <c r="D10" s="39"/>
      <c r="E10" s="36"/>
      <c r="F10" s="36"/>
      <c r="G10" s="12" t="s">
        <v>5</v>
      </c>
      <c r="H10" s="12" t="s">
        <v>17</v>
      </c>
      <c r="I10" s="12" t="s">
        <v>5</v>
      </c>
      <c r="J10" s="12" t="s">
        <v>17</v>
      </c>
      <c r="K10" s="17" t="s">
        <v>5</v>
      </c>
      <c r="L10" s="12" t="s">
        <v>18</v>
      </c>
      <c r="M10" s="17" t="s">
        <v>5</v>
      </c>
      <c r="N10" s="12" t="s">
        <v>17</v>
      </c>
      <c r="O10" s="46"/>
      <c r="P10" s="48"/>
      <c r="Q10" s="46"/>
    </row>
    <row r="11" spans="2:17" ht="66" customHeight="1" x14ac:dyDescent="0.25">
      <c r="B11" s="17">
        <v>1</v>
      </c>
      <c r="C11" s="28" t="s">
        <v>21</v>
      </c>
      <c r="D11" s="28" t="s">
        <v>32</v>
      </c>
      <c r="E11" s="18" t="s">
        <v>22</v>
      </c>
      <c r="F11" s="19" t="s">
        <v>23</v>
      </c>
      <c r="G11" s="5">
        <v>90600</v>
      </c>
      <c r="H11" s="6">
        <f t="shared" ref="H11:H14" si="0">F11*G11</f>
        <v>90600</v>
      </c>
      <c r="I11" s="5">
        <v>109900</v>
      </c>
      <c r="J11" s="6">
        <f t="shared" ref="J11:J14" si="1">F11*I11</f>
        <v>109900</v>
      </c>
      <c r="K11" s="7">
        <v>90200</v>
      </c>
      <c r="L11" s="6">
        <f t="shared" ref="L11:L14" si="2">F11*K11</f>
        <v>90200</v>
      </c>
      <c r="M11" s="6">
        <v>90200</v>
      </c>
      <c r="N11" s="6">
        <f>F11*M11</f>
        <v>90200</v>
      </c>
      <c r="O11" s="1">
        <f t="shared" ref="O11:O14" si="3">SQRT(VAR(G11,I11,K11))</f>
        <v>11260.106571431728</v>
      </c>
      <c r="P11" s="2">
        <f t="shared" ref="P11:P14" si="4">O11/M11</f>
        <v>0.12483488438394377</v>
      </c>
      <c r="Q11" s="3" t="str">
        <f t="shared" ref="Q11:Q14" si="5">IF(P11&lt;33%,"однороден",IF(P11&gt;33%,"неоднороден"))</f>
        <v>однороден</v>
      </c>
    </row>
    <row r="12" spans="2:17" ht="47.25" customHeight="1" x14ac:dyDescent="0.25">
      <c r="B12" s="17">
        <v>2</v>
      </c>
      <c r="C12" s="28" t="s">
        <v>25</v>
      </c>
      <c r="D12" s="28" t="s">
        <v>32</v>
      </c>
      <c r="E12" s="18" t="s">
        <v>22</v>
      </c>
      <c r="F12" s="19" t="s">
        <v>23</v>
      </c>
      <c r="G12" s="5">
        <v>20700</v>
      </c>
      <c r="H12" s="6">
        <f t="shared" si="0"/>
        <v>20700</v>
      </c>
      <c r="I12" s="5">
        <v>20700</v>
      </c>
      <c r="J12" s="6">
        <f t="shared" si="1"/>
        <v>20700</v>
      </c>
      <c r="K12" s="7">
        <v>17670</v>
      </c>
      <c r="L12" s="6">
        <f t="shared" si="2"/>
        <v>17670</v>
      </c>
      <c r="M12" s="6">
        <v>17670</v>
      </c>
      <c r="N12" s="6">
        <f t="shared" ref="N12:N14" si="6">F12*M12</f>
        <v>17670</v>
      </c>
      <c r="O12" s="1">
        <f t="shared" si="3"/>
        <v>1749.371315644566</v>
      </c>
      <c r="P12" s="2">
        <f t="shared" si="4"/>
        <v>9.9002338180224456E-2</v>
      </c>
      <c r="Q12" s="3" t="str">
        <f t="shared" si="5"/>
        <v>однороден</v>
      </c>
    </row>
    <row r="13" spans="2:17" ht="47.25" customHeight="1" x14ac:dyDescent="0.25">
      <c r="B13" s="17">
        <v>3</v>
      </c>
      <c r="C13" s="28" t="s">
        <v>26</v>
      </c>
      <c r="D13" s="28" t="s">
        <v>32</v>
      </c>
      <c r="E13" s="18" t="s">
        <v>24</v>
      </c>
      <c r="F13" s="19" t="s">
        <v>23</v>
      </c>
      <c r="G13" s="5">
        <v>24590</v>
      </c>
      <c r="H13" s="6">
        <f t="shared" si="0"/>
        <v>24590</v>
      </c>
      <c r="I13" s="5">
        <v>24600</v>
      </c>
      <c r="J13" s="6">
        <f t="shared" si="1"/>
        <v>24600</v>
      </c>
      <c r="K13" s="7">
        <v>20053</v>
      </c>
      <c r="L13" s="6">
        <f t="shared" si="2"/>
        <v>20053</v>
      </c>
      <c r="M13" s="6">
        <v>20053</v>
      </c>
      <c r="N13" s="6">
        <f t="shared" si="6"/>
        <v>20053</v>
      </c>
      <c r="O13" s="1">
        <f t="shared" si="3"/>
        <v>2622.3296894174082</v>
      </c>
      <c r="P13" s="2">
        <f t="shared" si="4"/>
        <v>0.13076994411895518</v>
      </c>
      <c r="Q13" s="3" t="str">
        <f t="shared" si="5"/>
        <v>однороден</v>
      </c>
    </row>
    <row r="14" spans="2:17" ht="47.25" customHeight="1" x14ac:dyDescent="0.25">
      <c r="B14" s="17">
        <v>4</v>
      </c>
      <c r="C14" s="28" t="s">
        <v>27</v>
      </c>
      <c r="D14" s="28" t="s">
        <v>32</v>
      </c>
      <c r="E14" s="18" t="s">
        <v>22</v>
      </c>
      <c r="F14" s="19" t="s">
        <v>23</v>
      </c>
      <c r="G14" s="5">
        <v>39490</v>
      </c>
      <c r="H14" s="6">
        <f t="shared" si="0"/>
        <v>39490</v>
      </c>
      <c r="I14" s="5">
        <v>35880</v>
      </c>
      <c r="J14" s="6">
        <f t="shared" si="1"/>
        <v>35880</v>
      </c>
      <c r="K14" s="7">
        <v>29594</v>
      </c>
      <c r="L14" s="6">
        <f t="shared" si="2"/>
        <v>29594</v>
      </c>
      <c r="M14" s="6">
        <v>29594</v>
      </c>
      <c r="N14" s="6">
        <f t="shared" si="6"/>
        <v>29594</v>
      </c>
      <c r="O14" s="1">
        <f t="shared" si="3"/>
        <v>5007.9388973908217</v>
      </c>
      <c r="P14" s="2">
        <f t="shared" si="4"/>
        <v>0.16922142655236946</v>
      </c>
      <c r="Q14" s="3" t="str">
        <f t="shared" si="5"/>
        <v>однороден</v>
      </c>
    </row>
    <row r="15" spans="2:17" x14ac:dyDescent="0.25">
      <c r="B15" s="32" t="s">
        <v>3</v>
      </c>
      <c r="C15" s="33"/>
      <c r="D15" s="33"/>
      <c r="E15" s="34"/>
      <c r="F15" s="8"/>
      <c r="G15" s="9">
        <f>SUM(H11:H14)</f>
        <v>175380</v>
      </c>
      <c r="H15" s="8"/>
      <c r="I15" s="9">
        <f>SUM(J11:J14)</f>
        <v>191080</v>
      </c>
      <c r="J15" s="8"/>
      <c r="K15" s="9">
        <f>SUM(L11:L14)</f>
        <v>157517</v>
      </c>
      <c r="L15" s="10"/>
      <c r="M15" s="9">
        <f>SUM(N11:N14)</f>
        <v>157517</v>
      </c>
      <c r="N15" s="4"/>
      <c r="O15" s="4"/>
      <c r="P15" s="4"/>
    </row>
    <row r="16" spans="2:17" ht="15.75" x14ac:dyDescent="0.25">
      <c r="B16" s="20"/>
      <c r="C16" s="20"/>
      <c r="D16" s="20"/>
      <c r="E16" s="20"/>
      <c r="F16" s="21"/>
      <c r="G16" s="22"/>
      <c r="H16" s="23"/>
      <c r="I16" s="22"/>
      <c r="J16" s="24"/>
      <c r="K16" s="22"/>
      <c r="L16" s="25"/>
      <c r="M16" s="22"/>
      <c r="N16" s="11"/>
      <c r="O16" s="11"/>
      <c r="P16" s="11"/>
    </row>
    <row r="17" spans="2:16" ht="15.75" x14ac:dyDescent="0.25">
      <c r="B17" s="20"/>
      <c r="C17" s="20"/>
      <c r="D17" s="20"/>
      <c r="E17" s="20"/>
      <c r="F17" s="21"/>
      <c r="G17" s="22"/>
      <c r="H17" s="41" t="s">
        <v>8</v>
      </c>
      <c r="I17" s="41"/>
      <c r="J17" s="41"/>
      <c r="K17" s="41"/>
      <c r="L17" s="26"/>
      <c r="M17" s="27">
        <f>SUM(M15)</f>
        <v>157517</v>
      </c>
      <c r="N17" s="11"/>
      <c r="O17" s="11"/>
      <c r="P17" s="11"/>
    </row>
    <row r="18" spans="2:16" ht="15" customHeight="1" x14ac:dyDescent="0.25">
      <c r="J18" s="42"/>
      <c r="K18" s="42"/>
      <c r="L18" s="43"/>
      <c r="M18" s="43"/>
    </row>
    <row r="19" spans="2:16" ht="15.75" x14ac:dyDescent="0.25"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</sheetData>
  <mergeCells count="24">
    <mergeCell ref="Q9:Q10"/>
    <mergeCell ref="B5:P5"/>
    <mergeCell ref="B1:P1"/>
    <mergeCell ref="B2:P2"/>
    <mergeCell ref="B3:P3"/>
    <mergeCell ref="B4:N4"/>
    <mergeCell ref="B6:P6"/>
    <mergeCell ref="B7:I7"/>
    <mergeCell ref="I9:J9"/>
    <mergeCell ref="H17:K17"/>
    <mergeCell ref="J18:M18"/>
    <mergeCell ref="G8:L8"/>
    <mergeCell ref="O9:O10"/>
    <mergeCell ref="P9:P10"/>
    <mergeCell ref="C19:M19"/>
    <mergeCell ref="K9:L9"/>
    <mergeCell ref="B15:E15"/>
    <mergeCell ref="F8:F10"/>
    <mergeCell ref="E8:E10"/>
    <mergeCell ref="M9:N9"/>
    <mergeCell ref="C8:C10"/>
    <mergeCell ref="B8:B10"/>
    <mergeCell ref="G9:H9"/>
    <mergeCell ref="D8:D10"/>
  </mergeCells>
  <phoneticPr fontId="0" type="noConversion"/>
  <pageMargins left="0.70866141732283472" right="0.70866141732283472" top="1.9291338582677167" bottom="0.7480314960629921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2011-02-18T14:35:41Z</cp:lastPrinted>
  <dcterms:created xsi:type="dcterms:W3CDTF">2006-09-28T05:33:49Z</dcterms:created>
  <dcterms:modified xsi:type="dcterms:W3CDTF">2026-10-12T11:25:17Z</dcterms:modified>
</cp:coreProperties>
</file>