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Fedulaeva\Desktop\В работе\"/>
    </mc:Choice>
  </mc:AlternateContent>
  <xr:revisionPtr revIDLastSave="0" documentId="13_ncr:1_{8CB9804C-4CA5-48E3-BC91-08F1158A51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3" sheetId="3" r:id="rId2"/>
    <sheet name="Лист2" sheetId="4" r:id="rId3"/>
    <sheet name="Лист4" sheetId="5" r:id="rId4"/>
  </sheets>
  <definedNames>
    <definedName name="_xlnm._FilterDatabase" localSheetId="0" hidden="1">Лист1!$L$2:$L$11</definedName>
    <definedName name="_xlnm.Print_Area" localSheetId="0">Лист1!$A$3:$L$12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" i="1" l="1"/>
  <c r="K7" i="1"/>
  <c r="K9" i="1" s="1"/>
  <c r="K6" i="1"/>
  <c r="I6" i="1"/>
  <c r="J6" i="1" s="1"/>
  <c r="J7" i="1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4" i="3"/>
  <c r="K4" i="3"/>
  <c r="A18" i="4" l="1"/>
  <c r="G34" i="5"/>
  <c r="H34" i="5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G34" i="3"/>
  <c r="AO24" i="1" l="1"/>
  <c r="AP24" i="1" s="1"/>
  <c r="AO25" i="1"/>
  <c r="AP25" i="1" s="1"/>
  <c r="G26" i="1" l="1"/>
  <c r="H27" i="1"/>
  <c r="H29" i="1" l="1"/>
</calcChain>
</file>

<file path=xl/sharedStrings.xml><?xml version="1.0" encoding="utf-8"?>
<sst xmlns="http://schemas.openxmlformats.org/spreadsheetml/2006/main" count="196" uniqueCount="93">
  <si>
    <t>№ п/п</t>
  </si>
  <si>
    <t>Источник информации</t>
  </si>
  <si>
    <t>Кол-во</t>
  </si>
  <si>
    <t>Средняя цена за единицу измерения, с учетом НДС (в рублях)</t>
  </si>
  <si>
    <t>Ед. Изм.</t>
  </si>
  <si>
    <t>Средняя стоимость товара = столб.№4 х столб. №6 (в рублях)</t>
  </si>
  <si>
    <t>Коэффициент вариации, %. (частное столбца№7и столбца№6, умноженное на 100)</t>
  </si>
  <si>
    <t>Среднее квадратичное отклонение</t>
  </si>
  <si>
    <t>Разница между ценой, полученной по результатам мониторинга закупаемых товаров и ценой, указанной в заявке на закупку</t>
  </si>
  <si>
    <t>наименование</t>
  </si>
  <si>
    <t>ед изм</t>
  </si>
  <si>
    <t>общ кол-во</t>
  </si>
  <si>
    <t>цена ед. по нмцд</t>
  </si>
  <si>
    <t>кол-во</t>
  </si>
  <si>
    <t>сумма нмцд</t>
  </si>
  <si>
    <t>Сумма по заявке на закупку товара</t>
  </si>
  <si>
    <t>ИТОГО ПО ТЕМЕ ПО НМЦД</t>
  </si>
  <si>
    <t>ххх</t>
  </si>
  <si>
    <t>-</t>
  </si>
  <si>
    <t>ИТОГО ПО ТЕМЕ ПО ЗАЯВКЕ</t>
  </si>
  <si>
    <t xml:space="preserve">Наименование товара </t>
  </si>
  <si>
    <r>
      <t xml:space="preserve">РАЗНИЦА МЕЖДУ СУММОЙ НМЦД И СУММОЙ ЗАЯВКИ </t>
    </r>
    <r>
      <rPr>
        <b/>
        <sz val="9"/>
        <rFont val="Times New Roman"/>
        <family val="1"/>
        <charset val="204"/>
      </rPr>
      <t>(ПРЕВЫШЕНИЕ)</t>
    </r>
  </si>
  <si>
    <t>упак.</t>
  </si>
  <si>
    <t>шт.</t>
  </si>
  <si>
    <t>Набор для выделения ДНК из агарозного геля</t>
  </si>
  <si>
    <t>Набор для трансфекции</t>
  </si>
  <si>
    <t>Полимер</t>
  </si>
  <si>
    <t>Маркер длин ДНК, тип 1</t>
  </si>
  <si>
    <t>Маркер длин ДНК, тип 2</t>
  </si>
  <si>
    <t>Набор для синтеза кДНК</t>
  </si>
  <si>
    <t>Смесь dNTP для ПЦР</t>
  </si>
  <si>
    <t>Набор реагентов для ферментативной фрагментации ДНК</t>
  </si>
  <si>
    <t>Маркер длин ДНК, тип 3</t>
  </si>
  <si>
    <t>Набор для амплификации длинных фрагментов ДНК</t>
  </si>
  <si>
    <t>Частицы для клеточного анализатора</t>
  </si>
  <si>
    <t>Наименование</t>
  </si>
  <si>
    <r>
      <t xml:space="preserve">товара (вида товара), </t>
    </r>
    <r>
      <rPr>
        <sz val="11"/>
        <color rgb="FF000000"/>
        <rFont val="Times New Roman"/>
        <family val="1"/>
        <charset val="204"/>
      </rPr>
      <t xml:space="preserve">страна </t>
    </r>
    <r>
      <rPr>
        <sz val="11"/>
        <color theme="1"/>
        <rFont val="Times New Roman"/>
        <family val="1"/>
        <charset val="204"/>
      </rPr>
      <t>происхождения, товарный знак (при наличии)</t>
    </r>
  </si>
  <si>
    <t>Количество единиц товара</t>
  </si>
  <si>
    <t>Единица товара</t>
  </si>
  <si>
    <t xml:space="preserve">Цена единицы товара, руб. </t>
  </si>
  <si>
    <t xml:space="preserve">НДС*, </t>
  </si>
  <si>
    <t>в том числе</t>
  </si>
  <si>
    <t>Сумма в руб.</t>
  </si>
  <si>
    <t>(с учетом НДС)</t>
  </si>
  <si>
    <t>Ставка НДС</t>
  </si>
  <si>
    <t>Общий размер</t>
  </si>
  <si>
    <t>1.</t>
  </si>
  <si>
    <t>23793, ООО "Люмипроб РУС", Россия</t>
  </si>
  <si>
    <t>2.</t>
  </si>
  <si>
    <t>Набор для синтеза sgRNA, S. Pyogenes</t>
  </si>
  <si>
    <t>E3322 S, New England Biolabs, Соединенные Штаты Америки</t>
  </si>
  <si>
    <t>3.</t>
  </si>
  <si>
    <t>Neon™ MPK1096, Thermo Fisher Scientific, Соединенные Штаты Америки, Китай, Германия</t>
  </si>
  <si>
    <t>4.</t>
  </si>
  <si>
    <r>
      <t xml:space="preserve">Набор стандартов </t>
    </r>
    <r>
      <rPr>
        <sz val="10"/>
        <color theme="1"/>
        <rFont val="Times New Roman"/>
        <family val="1"/>
        <charset val="204"/>
      </rPr>
      <t>секвенирования BigDye  Terminator v 3.1</t>
    </r>
  </si>
  <si>
    <r>
      <t>4404312</t>
    </r>
    <r>
      <rPr>
        <sz val="10"/>
        <color rgb="FF000000"/>
        <rFont val="Times New Roman"/>
        <family val="1"/>
        <charset val="204"/>
      </rPr>
      <t>, Thermo Fisher Scientific, Соединенные Штаты Америки, Китай, Германия</t>
    </r>
  </si>
  <si>
    <t>5.</t>
  </si>
  <si>
    <t>POP-7 A26073, Thermo Fisher Scientific, Соединенные Штаты Америки, Китай, Германия</t>
  </si>
  <si>
    <t>6.</t>
  </si>
  <si>
    <t>NL002, Евроген, Россия</t>
  </si>
  <si>
    <t>7.</t>
  </si>
  <si>
    <t>NL003, Евроген, Россия</t>
  </si>
  <si>
    <t>8.</t>
  </si>
  <si>
    <t>SK001, Евроген, Россия</t>
  </si>
  <si>
    <t>9.</t>
  </si>
  <si>
    <t>N022, Сибэнзим, Россия</t>
  </si>
  <si>
    <t>10.</t>
  </si>
  <si>
    <t>200024, ДНК-дисплей, Россия</t>
  </si>
  <si>
    <t>11.</t>
  </si>
  <si>
    <t>NL001, Евроген, Россия</t>
  </si>
  <si>
    <t>12.</t>
  </si>
  <si>
    <t>MH040-100, Биолабмикс, Россия</t>
  </si>
  <si>
    <t>13.</t>
  </si>
  <si>
    <r>
      <t xml:space="preserve">Калибровочные частицы для сортера </t>
    </r>
    <r>
      <rPr>
        <sz val="10"/>
        <color rgb="FF1C2721"/>
        <rFont val="Times New Roman"/>
        <family val="1"/>
        <charset val="204"/>
      </rPr>
      <t>ProLine™ Rainbow Beads</t>
    </r>
  </si>
  <si>
    <t>1451085, Bio-Rad, Соединенные Штаты Америки</t>
  </si>
  <si>
    <t>14.</t>
  </si>
  <si>
    <r>
      <t xml:space="preserve">Калибровочные частицы универсальные для сортера </t>
    </r>
    <r>
      <rPr>
        <sz val="10"/>
        <color rgb="FF1C2721"/>
        <rFont val="Times New Roman"/>
        <family val="1"/>
        <charset val="204"/>
      </rPr>
      <t xml:space="preserve"> ProLine Universal Calibration Beads</t>
    </r>
  </si>
  <si>
    <t>1451086, BioRad, Соединенные Штаты Америки, Китай</t>
  </si>
  <si>
    <t>15.</t>
  </si>
  <si>
    <r>
      <t>12004403</t>
    </r>
    <r>
      <rPr>
        <sz val="10"/>
        <color rgb="FF1C2721"/>
        <rFont val="Times New Roman"/>
        <family val="1"/>
        <charset val="204"/>
      </rPr>
      <t>, BioRad, Соединенные Штаты Америки, Китай</t>
    </r>
  </si>
  <si>
    <t>ИТОГО:</t>
  </si>
  <si>
    <t>1 665 918.82</t>
  </si>
  <si>
    <t>277653.14</t>
  </si>
  <si>
    <t>Если у Вас под рукой не окажется интернета и надо будет выделить НДС - запомните этот простой алгоритм. Чтобы выделить НДС из суммы, нужно разделить сумму на 1+НДС (т.е. если НДС 18%, то разделить нужно на 1.18), вычесть из полученного исходную сумму, умножить на -1 и округлить до копеек в ближайшую сторону. Если вы делаете это на калькуляторе, то последние два действия легко выполнить в уме</t>
  </si>
  <si>
    <t>Средство дезинфицирующее с моющим действием «ОкСепт Окси» (OkSept Oxy), флакон 1 литр
Страна происхождения товара - Россия</t>
  </si>
  <si>
    <t>Средство дезинфицирующее (кожный антисептик) «ОкСепт гель» (OkSept gel), флакон 1 литр, с насосом дозатором
Страна происхождения товара - Россия</t>
  </si>
  <si>
    <t>шт</t>
  </si>
  <si>
    <t>Поставка дезинфицирующих средств</t>
  </si>
  <si>
    <t>Дата составления расчета НМЦД: 02.10.2026</t>
  </si>
  <si>
    <t xml:space="preserve">Поставщик № 1 Коммерческое предложение                  № WC-1220 от 01.10.2026 </t>
  </si>
  <si>
    <t>Поставщик № 2 Коммерческое предложение              № 63 от 01.10.2026.</t>
  </si>
  <si>
    <t>Поставщик № 3 Коммерческое предложение                  № WC-1010 от 02.10.2026г.</t>
  </si>
  <si>
    <r>
      <t>Руководствуясь письмом Минфина России от 19 июня 2020 г. № 24-01-08/52980, с учетом выделенного объема финансового обеспечения на данную закупку, предусмотренного утвержденным планом-графиком закупок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rgb="FF212529"/>
        <rFont val="Times New Roman"/>
        <family val="1"/>
        <charset val="204"/>
      </rPr>
      <t>товаров, работ, услуг Заказчика на 2026 финансовый год и на плановый период 2027 и 2028 годов, в целях экономии бюджетных средств Заказчик определил начальную (максимальную) цену договора на поставку  дезинфицирующих средств в размере 15 855 (пятнадцать тысяч восемьсот пятьдесят пять) рублей 20 копеек</t>
    </r>
    <r>
      <rPr>
        <b/>
        <sz val="11"/>
        <color rgb="FF212529"/>
        <rFont val="Times New Roman"/>
        <family val="1"/>
        <charset val="204"/>
      </rPr>
      <t>.</t>
    </r>
    <r>
      <rPr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</si>
</sst>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#,##0.000000"/>
  </numFmts>
  <fonts count="2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1C272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b/>
      <sz val="11"/>
      <color rgb="FF21252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8CCE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12" fillId="0" borderId="0"/>
  </cellStyleXfs>
  <cellXfs count="138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16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2" fontId="0" fillId="0" borderId="0" xfId="0" applyNumberFormat="1"/>
    <xf numFmtId="4" fontId="9" fillId="0" borderId="1" xfId="0" applyNumberFormat="1" applyFont="1" applyBorder="1" applyAlignment="1">
      <alignment horizontal="center" vertical="center"/>
    </xf>
    <xf numFmtId="43" fontId="0" fillId="0" borderId="0" xfId="1" applyFont="1"/>
    <xf numFmtId="0" fontId="0" fillId="0" borderId="0" xfId="0" applyAlignment="1"/>
    <xf numFmtId="0" fontId="0" fillId="0" borderId="6" xfId="0" applyBorder="1"/>
    <xf numFmtId="0" fontId="7" fillId="0" borderId="0" xfId="0" applyFont="1" applyBorder="1"/>
    <xf numFmtId="0" fontId="0" fillId="0" borderId="0" xfId="0" applyBorder="1"/>
    <xf numFmtId="0" fontId="0" fillId="0" borderId="0" xfId="0" applyBorder="1" applyAlignment="1"/>
    <xf numFmtId="2" fontId="11" fillId="0" borderId="0" xfId="0" applyNumberFormat="1" applyFont="1" applyBorder="1" applyAlignment="1"/>
    <xf numFmtId="0" fontId="1" fillId="0" borderId="0" xfId="0" applyFont="1" applyBorder="1"/>
    <xf numFmtId="0" fontId="11" fillId="0" borderId="0" xfId="0" applyFont="1" applyBorder="1"/>
    <xf numFmtId="2" fontId="0" fillId="0" borderId="0" xfId="0" applyNumberFormat="1" applyBorder="1"/>
    <xf numFmtId="43" fontId="0" fillId="0" borderId="0" xfId="1" applyFont="1" applyFill="1" applyBorder="1"/>
    <xf numFmtId="0" fontId="9" fillId="0" borderId="0" xfId="0" applyFont="1" applyBorder="1" applyAlignment="1">
      <alignment horizontal="center" wrapText="1"/>
    </xf>
    <xf numFmtId="4" fontId="1" fillId="0" borderId="0" xfId="0" applyNumberFormat="1" applyFont="1" applyFill="1" applyBorder="1"/>
    <xf numFmtId="4" fontId="1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wrapText="1"/>
    </xf>
    <xf numFmtId="4" fontId="9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" fontId="14" fillId="0" borderId="0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16" fillId="0" borderId="0" xfId="0" applyFont="1"/>
    <xf numFmtId="0" fontId="17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17" fillId="0" borderId="1" xfId="0" applyNumberFormat="1" applyFont="1" applyFill="1" applyBorder="1"/>
    <xf numFmtId="0" fontId="15" fillId="0" borderId="1" xfId="0" applyFont="1" applyBorder="1" applyAlignment="1">
      <alignment horizontal="center" vertical="center" wrapText="1"/>
    </xf>
    <xf numFmtId="0" fontId="17" fillId="0" borderId="9" xfId="0" applyFont="1" applyBorder="1"/>
    <xf numFmtId="0" fontId="17" fillId="0" borderId="1" xfId="0" applyFont="1" applyBorder="1" applyAlignment="1">
      <alignment wrapText="1"/>
    </xf>
    <xf numFmtId="4" fontId="17" fillId="0" borderId="1" xfId="0" applyNumberFormat="1" applyFont="1" applyBorder="1" applyAlignment="1">
      <alignment wrapText="1"/>
    </xf>
    <xf numFmtId="0" fontId="18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/>
    <xf numFmtId="0" fontId="17" fillId="0" borderId="10" xfId="0" applyFont="1" applyBorder="1"/>
    <xf numFmtId="0" fontId="19" fillId="0" borderId="11" xfId="0" applyFont="1" applyBorder="1" applyAlignment="1">
      <alignment wrapText="1"/>
    </xf>
    <xf numFmtId="0" fontId="17" fillId="0" borderId="11" xfId="0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6" fillId="0" borderId="0" xfId="0" applyFont="1" applyBorder="1"/>
    <xf numFmtId="0" fontId="11" fillId="0" borderId="0" xfId="0" applyFont="1" applyBorder="1" applyAlignment="1">
      <alignment wrapText="1"/>
    </xf>
    <xf numFmtId="0" fontId="5" fillId="2" borderId="0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4" fontId="0" fillId="0" borderId="0" xfId="0" applyNumberFormat="1" applyAlignment="1"/>
    <xf numFmtId="4" fontId="8" fillId="0" borderId="0" xfId="0" applyNumberFormat="1" applyFont="1"/>
    <xf numFmtId="4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ill="1" applyBorder="1"/>
    <xf numFmtId="0" fontId="1" fillId="3" borderId="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1" fillId="6" borderId="18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0" fillId="6" borderId="20" xfId="0" applyFill="1" applyBorder="1" applyAlignment="1">
      <alignment vertical="top" wrapText="1"/>
    </xf>
    <xf numFmtId="0" fontId="11" fillId="6" borderId="20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justify" vertical="center" wrapText="1"/>
    </xf>
    <xf numFmtId="0" fontId="22" fillId="0" borderId="20" xfId="0" applyFont="1" applyBorder="1" applyAlignment="1">
      <alignment horizontal="justify" vertical="center" wrapText="1"/>
    </xf>
    <xf numFmtId="0" fontId="22" fillId="0" borderId="20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center" vertical="center" wrapText="1"/>
    </xf>
    <xf numFmtId="0" fontId="11" fillId="0" borderId="23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4" fontId="11" fillId="6" borderId="20" xfId="0" applyNumberFormat="1" applyFont="1" applyFill="1" applyBorder="1" applyAlignment="1">
      <alignment horizontal="center" vertical="center" wrapText="1"/>
    </xf>
    <xf numFmtId="4" fontId="11" fillId="0" borderId="17" xfId="0" applyNumberFormat="1" applyFont="1" applyBorder="1" applyAlignment="1">
      <alignment vertical="center" wrapText="1"/>
    </xf>
    <xf numFmtId="4" fontId="23" fillId="0" borderId="20" xfId="0" applyNumberFormat="1" applyFont="1" applyBorder="1" applyAlignment="1">
      <alignment horizontal="center" vertical="center" wrapText="1"/>
    </xf>
    <xf numFmtId="166" fontId="0" fillId="0" borderId="0" xfId="0" applyNumberFormat="1"/>
    <xf numFmtId="0" fontId="11" fillId="0" borderId="0" xfId="0" applyFont="1" applyAlignment="1">
      <alignment horizontal="left"/>
    </xf>
    <xf numFmtId="0" fontId="15" fillId="0" borderId="6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right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justify" vertical="center"/>
    </xf>
    <xf numFmtId="0" fontId="0" fillId="0" borderId="0" xfId="0" applyAlignment="1"/>
    <xf numFmtId="0" fontId="11" fillId="6" borderId="14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1" fillId="6" borderId="21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6" fillId="0" borderId="16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9" fontId="11" fillId="0" borderId="14" xfId="0" applyNumberFormat="1" applyFont="1" applyBorder="1" applyAlignment="1">
      <alignment horizontal="center" vertical="center" wrapText="1"/>
    </xf>
    <xf numFmtId="9" fontId="11" fillId="0" borderId="16" xfId="0" applyNumberFormat="1" applyFont="1" applyBorder="1" applyAlignment="1">
      <alignment horizontal="center" vertical="center" wrapText="1"/>
    </xf>
    <xf numFmtId="4" fontId="11" fillId="0" borderId="14" xfId="0" applyNumberFormat="1" applyFont="1" applyBorder="1" applyAlignment="1">
      <alignment horizontal="center" vertical="center" wrapText="1"/>
    </xf>
    <xf numFmtId="4" fontId="11" fillId="0" borderId="16" xfId="0" applyNumberFormat="1" applyFont="1" applyBorder="1" applyAlignment="1">
      <alignment horizontal="center" vertical="center" wrapText="1"/>
    </xf>
    <xf numFmtId="4" fontId="11" fillId="5" borderId="14" xfId="0" applyNumberFormat="1" applyFont="1" applyFill="1" applyBorder="1" applyAlignment="1">
      <alignment horizontal="center" vertical="center" wrapText="1"/>
    </xf>
    <xf numFmtId="4" fontId="11" fillId="5" borderId="1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7"/>
  <sheetViews>
    <sheetView tabSelected="1" zoomScale="80" zoomScaleNormal="80" zoomScaleSheetLayoutView="110" workbookViewId="0">
      <selection activeCell="Q32" sqref="Q32"/>
    </sheetView>
  </sheetViews>
  <sheetFormatPr defaultColWidth="8.85546875" defaultRowHeight="15" x14ac:dyDescent="0.25"/>
  <cols>
    <col min="1" max="1" width="5.85546875" customWidth="1"/>
    <col min="2" max="2" width="42.42578125" customWidth="1"/>
    <col min="3" max="3" width="8.42578125" customWidth="1"/>
    <col min="4" max="4" width="8.7109375" customWidth="1"/>
    <col min="5" max="5" width="17.5703125" customWidth="1"/>
    <col min="6" max="6" width="16.7109375" customWidth="1"/>
    <col min="7" max="7" width="15.42578125" customWidth="1"/>
    <col min="8" max="8" width="17.5703125" customWidth="1"/>
    <col min="9" max="9" width="16.85546875" customWidth="1"/>
    <col min="10" max="10" width="17" customWidth="1"/>
    <col min="11" max="11" width="15.85546875" customWidth="1"/>
    <col min="12" max="15" width="13.5703125" customWidth="1"/>
    <col min="16" max="16" width="15.7109375" customWidth="1"/>
    <col min="17" max="18" width="16" customWidth="1"/>
    <col min="19" max="19" width="18.28515625" customWidth="1"/>
    <col min="20" max="20" width="16" customWidth="1"/>
    <col min="22" max="22" width="14.42578125" customWidth="1"/>
    <col min="23" max="23" width="12.42578125" customWidth="1"/>
    <col min="25" max="25" width="13.5703125" customWidth="1"/>
    <col min="26" max="26" width="14.28515625" customWidth="1"/>
    <col min="27" max="27" width="9.85546875" bestFit="1" customWidth="1"/>
    <col min="29" max="29" width="14.140625" customWidth="1"/>
    <col min="30" max="30" width="15.140625" customWidth="1"/>
    <col min="31" max="31" width="14.140625" bestFit="1" customWidth="1"/>
    <col min="32" max="32" width="8.5703125" customWidth="1"/>
    <col min="33" max="33" width="12.42578125" customWidth="1"/>
    <col min="34" max="34" width="14.42578125" customWidth="1"/>
    <col min="35" max="35" width="14.140625" bestFit="1" customWidth="1"/>
    <col min="36" max="36" width="6.85546875" bestFit="1" customWidth="1"/>
    <col min="37" max="37" width="10.42578125" bestFit="1" customWidth="1"/>
    <col min="39" max="39" width="12.7109375" customWidth="1"/>
    <col min="40" max="40" width="12.42578125" customWidth="1"/>
    <col min="41" max="41" width="14" customWidth="1"/>
    <col min="42" max="42" width="13.7109375" customWidth="1"/>
    <col min="44" max="44" width="12.140625" customWidth="1"/>
  </cols>
  <sheetData>
    <row r="1" spans="1:23" x14ac:dyDescent="0.25">
      <c r="A1" s="93" t="s">
        <v>88</v>
      </c>
      <c r="B1" s="93"/>
      <c r="C1" s="93"/>
      <c r="D1" s="93"/>
      <c r="E1" s="93"/>
      <c r="F1" s="93"/>
      <c r="G1" s="93"/>
    </row>
    <row r="2" spans="1:23" ht="28.9" customHeight="1" x14ac:dyDescent="0.25">
      <c r="A2" s="112" t="s">
        <v>87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32"/>
      <c r="M2" s="61"/>
      <c r="N2" s="61"/>
      <c r="O2" s="61"/>
    </row>
    <row r="3" spans="1:23" ht="84" customHeight="1" x14ac:dyDescent="0.25">
      <c r="A3" s="1" t="s">
        <v>0</v>
      </c>
      <c r="B3" s="1" t="s">
        <v>20</v>
      </c>
      <c r="C3" s="1" t="s">
        <v>4</v>
      </c>
      <c r="D3" s="1" t="s">
        <v>2</v>
      </c>
      <c r="E3" s="110" t="s">
        <v>1</v>
      </c>
      <c r="F3" s="111"/>
      <c r="G3" s="111"/>
      <c r="H3" s="1" t="s">
        <v>3</v>
      </c>
      <c r="I3" s="1" t="s">
        <v>7</v>
      </c>
      <c r="J3" s="1" t="s">
        <v>6</v>
      </c>
      <c r="K3" s="1" t="s">
        <v>5</v>
      </c>
      <c r="L3" s="115"/>
      <c r="M3" s="62"/>
      <c r="N3" s="62"/>
      <c r="O3" s="62"/>
    </row>
    <row r="4" spans="1:23" x14ac:dyDescent="0.25">
      <c r="A4" s="108">
        <v>1</v>
      </c>
      <c r="B4" s="106">
        <v>2</v>
      </c>
      <c r="C4" s="104">
        <v>3</v>
      </c>
      <c r="D4" s="104">
        <v>4</v>
      </c>
      <c r="E4" s="110">
        <v>5</v>
      </c>
      <c r="F4" s="111"/>
      <c r="G4" s="111"/>
      <c r="H4" s="104">
        <v>6</v>
      </c>
      <c r="I4" s="104">
        <v>7</v>
      </c>
      <c r="J4" s="104">
        <v>8</v>
      </c>
      <c r="K4" s="104">
        <v>9</v>
      </c>
      <c r="L4" s="115"/>
      <c r="M4" s="62"/>
      <c r="N4" s="62"/>
      <c r="O4" s="62"/>
    </row>
    <row r="5" spans="1:23" ht="67.900000000000006" customHeight="1" x14ac:dyDescent="0.25">
      <c r="A5" s="109"/>
      <c r="B5" s="107"/>
      <c r="C5" s="105"/>
      <c r="D5" s="105"/>
      <c r="E5" s="4" t="s">
        <v>89</v>
      </c>
      <c r="F5" s="66" t="s">
        <v>90</v>
      </c>
      <c r="G5" s="66" t="s">
        <v>91</v>
      </c>
      <c r="H5" s="105"/>
      <c r="I5" s="105"/>
      <c r="J5" s="105"/>
      <c r="K5" s="105"/>
      <c r="L5" s="115"/>
      <c r="M5" s="62"/>
      <c r="N5" s="62"/>
      <c r="O5" s="62"/>
    </row>
    <row r="6" spans="1:23" ht="60" customHeight="1" x14ac:dyDescent="0.25">
      <c r="A6" s="73">
        <v>1</v>
      </c>
      <c r="B6" s="75" t="s">
        <v>84</v>
      </c>
      <c r="C6" s="74" t="s">
        <v>86</v>
      </c>
      <c r="D6" s="64">
        <v>10</v>
      </c>
      <c r="E6" s="33">
        <v>925.15</v>
      </c>
      <c r="F6" s="33">
        <v>1037.29</v>
      </c>
      <c r="G6" s="33">
        <v>1083.5999999999999</v>
      </c>
      <c r="H6" s="69">
        <v>1015.35</v>
      </c>
      <c r="I6" s="70">
        <f t="shared" ref="I6:I8" si="0">STDEV(E6:G6)</f>
        <v>81.472283835260981</v>
      </c>
      <c r="J6" s="71">
        <f t="shared" ref="J6:J8" si="1">I6/H6*100</f>
        <v>8.0240590766987729</v>
      </c>
      <c r="K6" s="69">
        <f t="shared" ref="K6:K8" si="2">D6*H6</f>
        <v>10153.5</v>
      </c>
      <c r="L6" s="63"/>
      <c r="M6" s="65"/>
      <c r="N6" s="65"/>
      <c r="O6" s="65"/>
      <c r="P6" s="2"/>
      <c r="Q6" s="2"/>
      <c r="R6" s="5"/>
      <c r="S6" s="5"/>
      <c r="T6" s="5"/>
      <c r="V6" s="2"/>
      <c r="W6" s="2"/>
    </row>
    <row r="7" spans="1:23" ht="58.5" customHeight="1" x14ac:dyDescent="0.25">
      <c r="A7" s="73">
        <v>2</v>
      </c>
      <c r="B7" s="75" t="s">
        <v>85</v>
      </c>
      <c r="C7" s="74" t="s">
        <v>86</v>
      </c>
      <c r="D7" s="64">
        <v>10</v>
      </c>
      <c r="E7" s="33">
        <v>660.37</v>
      </c>
      <c r="F7" s="33">
        <v>739.61</v>
      </c>
      <c r="G7" s="33">
        <v>772.63</v>
      </c>
      <c r="H7" s="69">
        <v>724.2</v>
      </c>
      <c r="I7" s="70">
        <f t="shared" si="0"/>
        <v>57.694028576043578</v>
      </c>
      <c r="J7" s="71">
        <f t="shared" si="1"/>
        <v>7.9665877625025656</v>
      </c>
      <c r="K7" s="69">
        <f t="shared" si="2"/>
        <v>7242</v>
      </c>
      <c r="L7" s="63"/>
      <c r="M7" s="65"/>
      <c r="N7" s="65"/>
      <c r="O7" s="65"/>
      <c r="P7" s="2"/>
      <c r="Q7" s="2"/>
      <c r="R7" s="5"/>
      <c r="S7" s="5"/>
      <c r="T7" s="5"/>
      <c r="V7" s="2"/>
      <c r="W7" s="2"/>
    </row>
    <row r="8" spans="1:23" ht="26.25" customHeight="1" x14ac:dyDescent="0.25">
      <c r="A8" s="73"/>
      <c r="B8" s="75"/>
      <c r="C8" s="74"/>
      <c r="D8" s="64"/>
      <c r="E8" s="33">
        <v>15855.2</v>
      </c>
      <c r="F8" s="33">
        <v>17769</v>
      </c>
      <c r="G8" s="33">
        <v>18562.3</v>
      </c>
      <c r="H8" s="69"/>
      <c r="I8" s="70"/>
      <c r="J8" s="71"/>
      <c r="K8" s="69"/>
      <c r="L8" s="63"/>
      <c r="M8" s="65"/>
      <c r="N8" s="65"/>
      <c r="O8" s="65"/>
      <c r="P8" s="2"/>
      <c r="Q8" s="2"/>
      <c r="R8" s="5"/>
      <c r="S8" s="5"/>
      <c r="T8" s="5"/>
      <c r="V8" s="2"/>
      <c r="W8" s="2"/>
    </row>
    <row r="9" spans="1:23" x14ac:dyDescent="0.25">
      <c r="A9" s="103"/>
      <c r="B9" s="103"/>
      <c r="C9" s="103"/>
      <c r="D9" s="103"/>
      <c r="E9" s="103"/>
      <c r="F9" s="103"/>
      <c r="G9" s="103"/>
      <c r="H9" s="103"/>
      <c r="I9" s="103"/>
      <c r="J9" s="103"/>
      <c r="K9" s="6">
        <f>SUM(K6:K8)</f>
        <v>17395.5</v>
      </c>
      <c r="M9" s="65"/>
      <c r="N9" s="72"/>
      <c r="O9" s="72"/>
      <c r="Q9" s="68"/>
      <c r="R9" s="7"/>
      <c r="S9" s="7"/>
      <c r="T9" s="7"/>
      <c r="V9" s="17"/>
      <c r="W9" s="17"/>
    </row>
    <row r="10" spans="1:23" x14ac:dyDescent="0.25">
      <c r="A10" s="11"/>
      <c r="B10" s="10"/>
      <c r="C10" s="11"/>
      <c r="D10" s="11"/>
      <c r="E10" s="11"/>
      <c r="F10" s="11"/>
      <c r="G10" s="11"/>
      <c r="H10" s="11"/>
      <c r="I10" s="11"/>
      <c r="J10" s="12"/>
      <c r="K10" s="12"/>
      <c r="L10" s="8"/>
      <c r="M10" s="8"/>
      <c r="N10" s="8"/>
      <c r="O10" s="8"/>
      <c r="P10" s="8"/>
    </row>
    <row r="11" spans="1:23" ht="78" customHeight="1" x14ac:dyDescent="0.25">
      <c r="A11" s="11"/>
      <c r="B11" s="116" t="s">
        <v>92</v>
      </c>
      <c r="C11" s="117"/>
      <c r="D11" s="117"/>
      <c r="E11" s="117"/>
      <c r="F11" s="117"/>
      <c r="G11" s="117"/>
      <c r="H11" s="117"/>
      <c r="I11" s="117"/>
      <c r="J11" s="13"/>
      <c r="K11" s="13"/>
      <c r="L11" s="8"/>
      <c r="M11" s="8"/>
      <c r="N11" s="8"/>
      <c r="O11" s="67"/>
      <c r="P11" s="8"/>
      <c r="Q11" s="2"/>
      <c r="R11" s="3"/>
    </row>
    <row r="12" spans="1:23" x14ac:dyDescent="0.25">
      <c r="A12" s="11"/>
      <c r="B12" s="14"/>
      <c r="C12" s="15"/>
      <c r="D12" s="15"/>
      <c r="E12" s="15"/>
      <c r="F12" s="15"/>
      <c r="G12" s="13"/>
      <c r="H12" s="13"/>
      <c r="I12" s="13"/>
      <c r="J12" s="13"/>
      <c r="K12" s="13"/>
      <c r="L12" s="8"/>
      <c r="M12" s="8"/>
      <c r="N12" s="8"/>
      <c r="O12" s="8"/>
      <c r="P12" s="8"/>
      <c r="Q12" s="2"/>
    </row>
    <row r="13" spans="1:23" x14ac:dyDescent="0.25">
      <c r="A13" s="11"/>
      <c r="B13" s="14"/>
      <c r="C13" s="15"/>
      <c r="D13" s="15"/>
      <c r="E13" s="15"/>
      <c r="F13" s="15"/>
      <c r="G13" s="16"/>
      <c r="H13" s="16"/>
      <c r="I13" s="16"/>
      <c r="J13" s="12"/>
      <c r="K13" s="12"/>
      <c r="L13" s="8"/>
      <c r="M13" s="8"/>
      <c r="N13" s="8"/>
      <c r="O13" s="8"/>
      <c r="P13" s="8"/>
    </row>
    <row r="14" spans="1:23" x14ac:dyDescent="0.25">
      <c r="A14" s="9"/>
      <c r="B14" s="15"/>
      <c r="C14" s="15"/>
      <c r="D14" s="15"/>
      <c r="E14" s="15"/>
      <c r="F14" s="15"/>
      <c r="G14" s="16"/>
      <c r="H14" s="16"/>
      <c r="I14" s="16"/>
      <c r="J14" s="11"/>
      <c r="K14" s="11"/>
    </row>
    <row r="15" spans="1:23" x14ac:dyDescent="0.25">
      <c r="A15" s="9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23" x14ac:dyDescent="0.25">
      <c r="A16" s="9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47" x14ac:dyDescent="0.25">
      <c r="A17" s="9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47" x14ac:dyDescent="0.25">
      <c r="A18" s="9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47" hidden="1" x14ac:dyDescent="0.25">
      <c r="A19" s="9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47" hidden="1" x14ac:dyDescent="0.25">
      <c r="A20" s="9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47" ht="15" hidden="1" customHeight="1" x14ac:dyDescent="0.25">
      <c r="A21" s="94" t="s">
        <v>8</v>
      </c>
      <c r="B21" s="95"/>
      <c r="C21" s="95"/>
      <c r="D21" s="95"/>
      <c r="E21" s="95"/>
      <c r="F21" s="95"/>
      <c r="G21" s="95"/>
      <c r="H21" s="95"/>
      <c r="I21" s="95"/>
      <c r="J21" s="95"/>
      <c r="K21" s="60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</row>
    <row r="22" spans="1:47" hidden="1" x14ac:dyDescent="0.25">
      <c r="A22" s="96" t="s">
        <v>0</v>
      </c>
      <c r="B22" s="98" t="s">
        <v>9</v>
      </c>
      <c r="C22" s="98" t="s">
        <v>10</v>
      </c>
      <c r="D22" s="100" t="s">
        <v>11</v>
      </c>
      <c r="E22" s="102"/>
      <c r="F22" s="102"/>
      <c r="G22" s="102"/>
      <c r="H22" s="102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37"/>
      <c r="AJ22" s="37"/>
      <c r="AK22" s="37"/>
      <c r="AL22" s="37"/>
      <c r="AM22" s="34"/>
      <c r="AN22" s="34"/>
      <c r="AO22" s="114"/>
      <c r="AP22" s="114"/>
      <c r="AQ22" s="114"/>
      <c r="AR22" s="114"/>
      <c r="AS22" s="18"/>
      <c r="AT22" s="18"/>
      <c r="AU22" s="18"/>
    </row>
    <row r="23" spans="1:47" ht="24" hidden="1" x14ac:dyDescent="0.25">
      <c r="A23" s="97"/>
      <c r="B23" s="99"/>
      <c r="C23" s="99"/>
      <c r="D23" s="101"/>
      <c r="E23" s="39" t="s">
        <v>12</v>
      </c>
      <c r="F23" s="40" t="s">
        <v>13</v>
      </c>
      <c r="G23" s="41" t="s">
        <v>14</v>
      </c>
      <c r="H23" s="39" t="s">
        <v>15</v>
      </c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25"/>
      <c r="AJ23" s="26"/>
      <c r="AK23" s="27"/>
      <c r="AL23" s="25"/>
      <c r="AM23" s="27"/>
      <c r="AN23" s="25"/>
      <c r="AO23" s="25"/>
      <c r="AP23" s="26"/>
      <c r="AQ23" s="27"/>
      <c r="AR23" s="25"/>
      <c r="AS23" s="25"/>
      <c r="AT23" s="25"/>
      <c r="AU23" s="25"/>
    </row>
    <row r="24" spans="1:47" hidden="1" x14ac:dyDescent="0.25">
      <c r="A24" s="42"/>
      <c r="B24" s="43"/>
      <c r="C24" s="44"/>
      <c r="D24" s="45"/>
      <c r="E24" s="46"/>
      <c r="F24" s="47"/>
      <c r="G24" s="46"/>
      <c r="H24" s="46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19"/>
      <c r="AJ24" s="35"/>
      <c r="AK24" s="19"/>
      <c r="AL24" s="19"/>
      <c r="AM24" s="19"/>
      <c r="AN24" s="19"/>
      <c r="AO24" s="19">
        <f>F24+J24+Q24+U24+X24+AB24+AL24+AF24</f>
        <v>0</v>
      </c>
      <c r="AP24" s="29">
        <f>AO24-D24</f>
        <v>0</v>
      </c>
      <c r="AQ24" s="19"/>
      <c r="AR24" s="19"/>
      <c r="AS24" s="19"/>
      <c r="AT24" s="19"/>
      <c r="AU24" s="19"/>
    </row>
    <row r="25" spans="1:47" hidden="1" x14ac:dyDescent="0.25">
      <c r="A25" s="48"/>
      <c r="B25" s="49"/>
      <c r="C25" s="49"/>
      <c r="D25" s="49"/>
      <c r="E25" s="49"/>
      <c r="F25" s="49"/>
      <c r="G25" s="50"/>
      <c r="H25" s="50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36"/>
      <c r="AJ25" s="36"/>
      <c r="AK25" s="20"/>
      <c r="AL25" s="20"/>
      <c r="AM25" s="28"/>
      <c r="AN25" s="28"/>
      <c r="AO25" s="19">
        <f>F25+J25+Q25+U25+X25+AB25+AL25+AF25</f>
        <v>0</v>
      </c>
      <c r="AP25" s="29">
        <f>AO25-D25</f>
        <v>0</v>
      </c>
      <c r="AQ25" s="28"/>
      <c r="AR25" s="28"/>
      <c r="AS25" s="20"/>
      <c r="AT25" s="20"/>
      <c r="AU25" s="20"/>
    </row>
    <row r="26" spans="1:47" hidden="1" x14ac:dyDescent="0.25">
      <c r="A26" s="48"/>
      <c r="B26" s="51" t="s">
        <v>16</v>
      </c>
      <c r="C26" s="52" t="s">
        <v>17</v>
      </c>
      <c r="D26" s="52" t="s">
        <v>17</v>
      </c>
      <c r="E26" s="52" t="s">
        <v>17</v>
      </c>
      <c r="F26" s="52" t="s">
        <v>17</v>
      </c>
      <c r="G26" s="53">
        <f>SUM(G24:G25)</f>
        <v>0</v>
      </c>
      <c r="H26" s="52" t="s">
        <v>18</v>
      </c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21"/>
      <c r="AJ26" s="21"/>
      <c r="AK26" s="22"/>
      <c r="AL26" s="21"/>
      <c r="AM26" s="29"/>
      <c r="AN26" s="25"/>
      <c r="AO26" s="25"/>
      <c r="AP26" s="25"/>
      <c r="AQ26" s="29"/>
      <c r="AR26" s="25"/>
      <c r="AS26" s="21"/>
      <c r="AT26" s="21"/>
      <c r="AU26" s="21"/>
    </row>
    <row r="27" spans="1:47" hidden="1" x14ac:dyDescent="0.25">
      <c r="A27" s="48"/>
      <c r="B27" s="51" t="s">
        <v>19</v>
      </c>
      <c r="C27" s="52" t="s">
        <v>17</v>
      </c>
      <c r="D27" s="52" t="s">
        <v>17</v>
      </c>
      <c r="E27" s="52" t="s">
        <v>17</v>
      </c>
      <c r="F27" s="52" t="s">
        <v>17</v>
      </c>
      <c r="G27" s="52" t="s">
        <v>18</v>
      </c>
      <c r="H27" s="53">
        <f>SUM(H24:H26)</f>
        <v>0</v>
      </c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23"/>
      <c r="AJ27" s="23"/>
      <c r="AK27" s="23"/>
      <c r="AL27" s="22"/>
      <c r="AM27" s="30"/>
      <c r="AN27" s="29"/>
      <c r="AO27" s="30"/>
      <c r="AP27" s="30"/>
      <c r="AQ27" s="30"/>
      <c r="AR27" s="29"/>
      <c r="AS27" s="22"/>
      <c r="AT27" s="22"/>
      <c r="AU27" s="22"/>
    </row>
    <row r="28" spans="1:47" hidden="1" x14ac:dyDescent="0.25">
      <c r="A28" s="48"/>
      <c r="B28" s="54"/>
      <c r="C28" s="52"/>
      <c r="D28" s="52"/>
      <c r="E28" s="52"/>
      <c r="F28" s="52"/>
      <c r="G28" s="52"/>
      <c r="H28" s="52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23"/>
      <c r="AJ28" s="23"/>
      <c r="AK28" s="23"/>
      <c r="AL28" s="23"/>
      <c r="AM28" s="30"/>
      <c r="AN28" s="30"/>
      <c r="AO28" s="30"/>
      <c r="AP28" s="30"/>
      <c r="AQ28" s="30"/>
      <c r="AR28" s="30"/>
      <c r="AS28" s="23"/>
      <c r="AT28" s="23"/>
      <c r="AU28" s="23"/>
    </row>
    <row r="29" spans="1:47" ht="53.25" hidden="1" customHeight="1" thickBot="1" x14ac:dyDescent="0.3">
      <c r="A29" s="55"/>
      <c r="B29" s="56" t="s">
        <v>21</v>
      </c>
      <c r="C29" s="57" t="s">
        <v>17</v>
      </c>
      <c r="D29" s="57" t="s">
        <v>17</v>
      </c>
      <c r="E29" s="57" t="s">
        <v>17</v>
      </c>
      <c r="F29" s="57" t="s">
        <v>17</v>
      </c>
      <c r="G29" s="57" t="s">
        <v>17</v>
      </c>
      <c r="H29" s="58">
        <f>H27-G26</f>
        <v>0</v>
      </c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23"/>
      <c r="AJ29" s="23"/>
      <c r="AK29" s="23"/>
      <c r="AL29" s="24"/>
      <c r="AM29" s="30"/>
      <c r="AN29" s="31"/>
      <c r="AO29" s="30"/>
      <c r="AP29" s="30"/>
      <c r="AQ29" s="30"/>
      <c r="AR29" s="31"/>
      <c r="AS29" s="24"/>
      <c r="AT29" s="24"/>
      <c r="AU29" s="24"/>
    </row>
    <row r="30" spans="1:47" hidden="1" x14ac:dyDescent="0.25"/>
    <row r="31" spans="1:47" hidden="1" x14ac:dyDescent="0.25"/>
    <row r="32" spans="1:47" x14ac:dyDescent="0.25">
      <c r="K32" s="2"/>
    </row>
    <row r="36" spans="11:16" x14ac:dyDescent="0.25">
      <c r="K36" s="2"/>
      <c r="L36" s="2"/>
      <c r="M36" s="2"/>
      <c r="N36" s="2"/>
      <c r="O36" s="2"/>
      <c r="P36" s="2"/>
    </row>
    <row r="37" spans="11:16" x14ac:dyDescent="0.25">
      <c r="P37" s="2"/>
    </row>
  </sheetData>
  <mergeCells count="22">
    <mergeCell ref="AO22:AR22"/>
    <mergeCell ref="L3:L5"/>
    <mergeCell ref="K4:K5"/>
    <mergeCell ref="J4:J5"/>
    <mergeCell ref="I4:I5"/>
    <mergeCell ref="B11:I11"/>
    <mergeCell ref="A1:G1"/>
    <mergeCell ref="A21:J21"/>
    <mergeCell ref="A22:A23"/>
    <mergeCell ref="B22:B23"/>
    <mergeCell ref="C22:C23"/>
    <mergeCell ref="D22:D23"/>
    <mergeCell ref="E22:H22"/>
    <mergeCell ref="A9:J9"/>
    <mergeCell ref="D4:D5"/>
    <mergeCell ref="C4:C5"/>
    <mergeCell ref="B4:B5"/>
    <mergeCell ref="A4:A5"/>
    <mergeCell ref="E3:G3"/>
    <mergeCell ref="E4:G4"/>
    <mergeCell ref="A2:K2"/>
    <mergeCell ref="H4:H5"/>
  </mergeCells>
  <conditionalFormatting sqref="J6:J8">
    <cfRule type="cellIs" dxfId="0" priority="25" operator="greaterThan">
      <formula>33</formula>
    </cfRule>
  </conditionalFormatting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6"/>
  <sheetViews>
    <sheetView topLeftCell="A22" workbookViewId="0">
      <selection activeCell="L33" sqref="L33"/>
    </sheetView>
  </sheetViews>
  <sheetFormatPr defaultColWidth="8.85546875" defaultRowHeight="35.25" customHeight="1" x14ac:dyDescent="0.25"/>
  <cols>
    <col min="2" max="2" width="30.5703125" customWidth="1"/>
    <col min="3" max="3" width="12.28515625" customWidth="1"/>
    <col min="4" max="4" width="12.5703125" customWidth="1"/>
    <col min="5" max="5" width="13.5703125" customWidth="1"/>
    <col min="6" max="6" width="12.85546875" customWidth="1"/>
    <col min="7" max="7" width="12.42578125" style="2" customWidth="1"/>
    <col min="8" max="8" width="14.5703125" customWidth="1"/>
    <col min="11" max="11" width="14.5703125" style="2" customWidth="1"/>
    <col min="13" max="13" width="8.85546875" customWidth="1"/>
  </cols>
  <sheetData>
    <row r="1" spans="1:24" ht="35.25" customHeight="1" x14ac:dyDescent="0.25">
      <c r="A1" s="118" t="s">
        <v>0</v>
      </c>
      <c r="B1" s="76" t="s">
        <v>35</v>
      </c>
      <c r="C1" s="118" t="s">
        <v>37</v>
      </c>
      <c r="D1" s="118" t="s">
        <v>38</v>
      </c>
      <c r="E1" s="118" t="s">
        <v>39</v>
      </c>
      <c r="F1" s="121" t="s">
        <v>40</v>
      </c>
      <c r="G1" s="122"/>
      <c r="H1" s="76" t="s">
        <v>42</v>
      </c>
    </row>
    <row r="2" spans="1:24" ht="35.25" customHeight="1" thickBot="1" x14ac:dyDescent="0.3">
      <c r="A2" s="119"/>
      <c r="B2" s="77" t="s">
        <v>36</v>
      </c>
      <c r="C2" s="119"/>
      <c r="D2" s="119"/>
      <c r="E2" s="119"/>
      <c r="F2" s="123" t="s">
        <v>41</v>
      </c>
      <c r="G2" s="124"/>
      <c r="H2" s="77" t="s">
        <v>43</v>
      </c>
      <c r="Q2" s="137" t="s">
        <v>83</v>
      </c>
      <c r="R2" s="137"/>
      <c r="S2" s="137"/>
      <c r="T2" s="137"/>
      <c r="U2" s="137"/>
      <c r="V2" s="137"/>
      <c r="W2" s="137"/>
      <c r="X2" s="137"/>
    </row>
    <row r="3" spans="1:24" ht="35.25" customHeight="1" thickBot="1" x14ac:dyDescent="0.3">
      <c r="A3" s="120"/>
      <c r="B3" s="78"/>
      <c r="C3" s="120"/>
      <c r="D3" s="120"/>
      <c r="E3" s="120"/>
      <c r="F3" s="79" t="s">
        <v>44</v>
      </c>
      <c r="G3" s="89" t="s">
        <v>45</v>
      </c>
      <c r="H3" s="78"/>
      <c r="Q3" s="137"/>
      <c r="R3" s="137"/>
      <c r="S3" s="137"/>
      <c r="T3" s="137"/>
      <c r="U3" s="137"/>
      <c r="V3" s="137"/>
      <c r="W3" s="137"/>
      <c r="X3" s="137"/>
    </row>
    <row r="4" spans="1:24" ht="35.25" customHeight="1" x14ac:dyDescent="0.25">
      <c r="A4" s="127" t="s">
        <v>46</v>
      </c>
      <c r="B4" s="80" t="s">
        <v>24</v>
      </c>
      <c r="C4" s="129">
        <v>2</v>
      </c>
      <c r="D4" s="129" t="s">
        <v>23</v>
      </c>
      <c r="E4" s="125">
        <v>16189.53</v>
      </c>
      <c r="F4" s="131">
        <v>0.2</v>
      </c>
      <c r="G4" s="133">
        <v>5396.51</v>
      </c>
      <c r="H4" s="125">
        <v>32379.06</v>
      </c>
      <c r="K4" s="2">
        <f>(H4/1.2-H4)*-1</f>
        <v>5396.5099999999984</v>
      </c>
      <c r="L4">
        <f>ROUND(H4*20/120,2)</f>
        <v>5396.51</v>
      </c>
      <c r="Q4" s="137"/>
      <c r="R4" s="137"/>
      <c r="S4" s="137"/>
      <c r="T4" s="137"/>
      <c r="U4" s="137"/>
      <c r="V4" s="137"/>
      <c r="W4" s="137"/>
      <c r="X4" s="137"/>
    </row>
    <row r="5" spans="1:24" ht="35.25" customHeight="1" thickBot="1" x14ac:dyDescent="0.3">
      <c r="A5" s="128"/>
      <c r="B5" s="81" t="s">
        <v>47</v>
      </c>
      <c r="C5" s="130"/>
      <c r="D5" s="130"/>
      <c r="E5" s="126"/>
      <c r="F5" s="132"/>
      <c r="G5" s="134"/>
      <c r="H5" s="126"/>
      <c r="K5" s="2">
        <f t="shared" ref="K5:K33" si="0">(H5/1.2-H5)*-1</f>
        <v>0</v>
      </c>
      <c r="L5">
        <f t="shared" ref="L5:L33" si="1">ROUND(H5*20/120,2)</f>
        <v>0</v>
      </c>
      <c r="Q5" s="137"/>
      <c r="R5" s="137"/>
      <c r="S5" s="137"/>
      <c r="T5" s="137"/>
      <c r="U5" s="137"/>
      <c r="V5" s="137"/>
      <c r="W5" s="137"/>
      <c r="X5" s="137"/>
    </row>
    <row r="6" spans="1:24" ht="35.25" customHeight="1" x14ac:dyDescent="0.25">
      <c r="A6" s="127" t="s">
        <v>48</v>
      </c>
      <c r="B6" s="80" t="s">
        <v>49</v>
      </c>
      <c r="C6" s="129">
        <v>1</v>
      </c>
      <c r="D6" s="129" t="s">
        <v>23</v>
      </c>
      <c r="E6" s="125">
        <v>180858.9</v>
      </c>
      <c r="F6" s="131">
        <v>0.2</v>
      </c>
      <c r="G6" s="133">
        <v>30143.15</v>
      </c>
      <c r="H6" s="125">
        <v>180858.9</v>
      </c>
      <c r="K6" s="2">
        <f t="shared" si="0"/>
        <v>30143.149999999994</v>
      </c>
      <c r="L6">
        <f t="shared" si="1"/>
        <v>30143.15</v>
      </c>
      <c r="Q6" s="137"/>
      <c r="R6" s="137"/>
      <c r="S6" s="137"/>
      <c r="T6" s="137"/>
      <c r="U6" s="137"/>
      <c r="V6" s="137"/>
      <c r="W6" s="137"/>
      <c r="X6" s="137"/>
    </row>
    <row r="7" spans="1:24" ht="35.25" customHeight="1" thickBot="1" x14ac:dyDescent="0.3">
      <c r="A7" s="128"/>
      <c r="B7" s="81" t="s">
        <v>50</v>
      </c>
      <c r="C7" s="130"/>
      <c r="D7" s="130"/>
      <c r="E7" s="126"/>
      <c r="F7" s="132"/>
      <c r="G7" s="134"/>
      <c r="H7" s="126"/>
      <c r="K7" s="2">
        <f t="shared" si="0"/>
        <v>0</v>
      </c>
      <c r="L7">
        <f t="shared" si="1"/>
        <v>0</v>
      </c>
    </row>
    <row r="8" spans="1:24" ht="35.25" customHeight="1" x14ac:dyDescent="0.25">
      <c r="A8" s="127" t="s">
        <v>51</v>
      </c>
      <c r="B8" s="80" t="s">
        <v>25</v>
      </c>
      <c r="C8" s="129">
        <v>1</v>
      </c>
      <c r="D8" s="129" t="s">
        <v>23</v>
      </c>
      <c r="E8" s="125">
        <v>597670.47</v>
      </c>
      <c r="F8" s="131">
        <v>0.2</v>
      </c>
      <c r="G8" s="135">
        <v>99611.74</v>
      </c>
      <c r="H8" s="125">
        <v>597670.47</v>
      </c>
      <c r="K8" s="2">
        <f t="shared" si="0"/>
        <v>99611.744999999995</v>
      </c>
      <c r="L8">
        <f t="shared" si="1"/>
        <v>99611.75</v>
      </c>
    </row>
    <row r="9" spans="1:24" ht="42.75" customHeight="1" thickBot="1" x14ac:dyDescent="0.3">
      <c r="A9" s="128"/>
      <c r="B9" s="81" t="s">
        <v>52</v>
      </c>
      <c r="C9" s="130"/>
      <c r="D9" s="130"/>
      <c r="E9" s="126"/>
      <c r="F9" s="132"/>
      <c r="G9" s="136"/>
      <c r="H9" s="126"/>
      <c r="K9" s="2">
        <f t="shared" si="0"/>
        <v>0</v>
      </c>
      <c r="L9">
        <f t="shared" si="1"/>
        <v>0</v>
      </c>
    </row>
    <row r="10" spans="1:24" ht="35.25" customHeight="1" x14ac:dyDescent="0.25">
      <c r="A10" s="127" t="s">
        <v>53</v>
      </c>
      <c r="B10" s="82" t="s">
        <v>54</v>
      </c>
      <c r="C10" s="129">
        <v>1</v>
      </c>
      <c r="D10" s="129" t="s">
        <v>23</v>
      </c>
      <c r="E10" s="125">
        <v>100080.46</v>
      </c>
      <c r="F10" s="131">
        <v>0.2</v>
      </c>
      <c r="G10" s="133">
        <v>16680.080000000002</v>
      </c>
      <c r="H10" s="125">
        <v>100080.46</v>
      </c>
      <c r="K10" s="2">
        <f t="shared" si="0"/>
        <v>16680.07666666666</v>
      </c>
      <c r="L10">
        <f t="shared" si="1"/>
        <v>16680.080000000002</v>
      </c>
    </row>
    <row r="11" spans="1:24" ht="35.25" customHeight="1" thickBot="1" x14ac:dyDescent="0.3">
      <c r="A11" s="128"/>
      <c r="B11" s="83" t="s">
        <v>55</v>
      </c>
      <c r="C11" s="130"/>
      <c r="D11" s="130"/>
      <c r="E11" s="126"/>
      <c r="F11" s="132"/>
      <c r="G11" s="134"/>
      <c r="H11" s="126"/>
      <c r="K11" s="2">
        <f t="shared" si="0"/>
        <v>0</v>
      </c>
      <c r="L11">
        <f t="shared" si="1"/>
        <v>0</v>
      </c>
    </row>
    <row r="12" spans="1:24" ht="35.25" customHeight="1" x14ac:dyDescent="0.25">
      <c r="A12" s="127" t="s">
        <v>56</v>
      </c>
      <c r="B12" s="80" t="s">
        <v>26</v>
      </c>
      <c r="C12" s="129">
        <v>1</v>
      </c>
      <c r="D12" s="129" t="s">
        <v>23</v>
      </c>
      <c r="E12" s="125">
        <v>19140.97</v>
      </c>
      <c r="F12" s="131">
        <v>0.2</v>
      </c>
      <c r="G12" s="133">
        <v>3190.16</v>
      </c>
      <c r="H12" s="125">
        <v>19140.97</v>
      </c>
      <c r="K12" s="2">
        <f t="shared" si="0"/>
        <v>3190.1616666666669</v>
      </c>
      <c r="L12">
        <f t="shared" si="1"/>
        <v>3190.16</v>
      </c>
    </row>
    <row r="13" spans="1:24" ht="35.25" customHeight="1" thickBot="1" x14ac:dyDescent="0.3">
      <c r="A13" s="128"/>
      <c r="B13" s="81" t="s">
        <v>57</v>
      </c>
      <c r="C13" s="130"/>
      <c r="D13" s="130"/>
      <c r="E13" s="126"/>
      <c r="F13" s="132"/>
      <c r="G13" s="134"/>
      <c r="H13" s="126"/>
      <c r="K13" s="2">
        <f t="shared" si="0"/>
        <v>0</v>
      </c>
      <c r="L13">
        <f t="shared" si="1"/>
        <v>0</v>
      </c>
    </row>
    <row r="14" spans="1:24" ht="35.25" customHeight="1" x14ac:dyDescent="0.25">
      <c r="A14" s="127" t="s">
        <v>58</v>
      </c>
      <c r="B14" s="80" t="s">
        <v>27</v>
      </c>
      <c r="C14" s="129">
        <v>5</v>
      </c>
      <c r="D14" s="129" t="s">
        <v>23</v>
      </c>
      <c r="E14" s="125">
        <v>3110.22</v>
      </c>
      <c r="F14" s="131">
        <v>0.2</v>
      </c>
      <c r="G14" s="133">
        <v>2591.85</v>
      </c>
      <c r="H14" s="125">
        <v>15551.1</v>
      </c>
      <c r="K14" s="2">
        <f t="shared" si="0"/>
        <v>2591.8500000000004</v>
      </c>
      <c r="L14">
        <f t="shared" si="1"/>
        <v>2591.85</v>
      </c>
    </row>
    <row r="15" spans="1:24" ht="35.25" customHeight="1" thickBot="1" x14ac:dyDescent="0.3">
      <c r="A15" s="128"/>
      <c r="B15" s="81" t="s">
        <v>59</v>
      </c>
      <c r="C15" s="130"/>
      <c r="D15" s="130"/>
      <c r="E15" s="126"/>
      <c r="F15" s="132"/>
      <c r="G15" s="134"/>
      <c r="H15" s="126"/>
      <c r="K15" s="2">
        <f t="shared" si="0"/>
        <v>0</v>
      </c>
      <c r="L15">
        <f t="shared" si="1"/>
        <v>0</v>
      </c>
    </row>
    <row r="16" spans="1:24" ht="35.25" customHeight="1" x14ac:dyDescent="0.25">
      <c r="A16" s="127" t="s">
        <v>60</v>
      </c>
      <c r="B16" s="80" t="s">
        <v>28</v>
      </c>
      <c r="C16" s="129">
        <v>2</v>
      </c>
      <c r="D16" s="129" t="s">
        <v>23</v>
      </c>
      <c r="E16" s="125">
        <v>3110.22</v>
      </c>
      <c r="F16" s="131">
        <v>0.2</v>
      </c>
      <c r="G16" s="133">
        <v>1036.74</v>
      </c>
      <c r="H16" s="125">
        <v>6220.44</v>
      </c>
      <c r="K16" s="2">
        <f t="shared" si="0"/>
        <v>1036.7399999999998</v>
      </c>
      <c r="L16">
        <f t="shared" si="1"/>
        <v>1036.74</v>
      </c>
    </row>
    <row r="17" spans="1:12" ht="35.25" customHeight="1" thickBot="1" x14ac:dyDescent="0.3">
      <c r="A17" s="128"/>
      <c r="B17" s="81" t="s">
        <v>61</v>
      </c>
      <c r="C17" s="130"/>
      <c r="D17" s="130"/>
      <c r="E17" s="126"/>
      <c r="F17" s="132"/>
      <c r="G17" s="134"/>
      <c r="H17" s="126"/>
      <c r="K17" s="2">
        <f t="shared" si="0"/>
        <v>0</v>
      </c>
      <c r="L17">
        <f t="shared" si="1"/>
        <v>0</v>
      </c>
    </row>
    <row r="18" spans="1:12" ht="35.25" customHeight="1" x14ac:dyDescent="0.25">
      <c r="A18" s="127" t="s">
        <v>62</v>
      </c>
      <c r="B18" s="80" t="s">
        <v>29</v>
      </c>
      <c r="C18" s="129">
        <v>2</v>
      </c>
      <c r="D18" s="129" t="s">
        <v>23</v>
      </c>
      <c r="E18" s="125">
        <v>24390.71</v>
      </c>
      <c r="F18" s="131">
        <v>0.2</v>
      </c>
      <c r="G18" s="133">
        <v>8130.24</v>
      </c>
      <c r="H18" s="125">
        <v>48781.42</v>
      </c>
      <c r="K18" s="2">
        <f t="shared" si="0"/>
        <v>8130.236666666664</v>
      </c>
      <c r="L18">
        <f t="shared" si="1"/>
        <v>8130.24</v>
      </c>
    </row>
    <row r="19" spans="1:12" ht="35.25" customHeight="1" thickBot="1" x14ac:dyDescent="0.3">
      <c r="A19" s="128"/>
      <c r="B19" s="81" t="s">
        <v>63</v>
      </c>
      <c r="C19" s="130"/>
      <c r="D19" s="130"/>
      <c r="E19" s="126"/>
      <c r="F19" s="132"/>
      <c r="G19" s="134"/>
      <c r="H19" s="126"/>
      <c r="K19" s="2">
        <f t="shared" si="0"/>
        <v>0</v>
      </c>
      <c r="L19">
        <f t="shared" si="1"/>
        <v>0</v>
      </c>
    </row>
    <row r="20" spans="1:12" ht="35.25" customHeight="1" x14ac:dyDescent="0.25">
      <c r="A20" s="127" t="s">
        <v>64</v>
      </c>
      <c r="B20" s="80" t="s">
        <v>30</v>
      </c>
      <c r="C20" s="129">
        <v>5</v>
      </c>
      <c r="D20" s="129" t="s">
        <v>23</v>
      </c>
      <c r="E20" s="125">
        <v>4910.88</v>
      </c>
      <c r="F20" s="131">
        <v>0.2</v>
      </c>
      <c r="G20" s="133">
        <v>4092.4</v>
      </c>
      <c r="H20" s="125">
        <v>24554.400000000001</v>
      </c>
      <c r="K20" s="2">
        <f t="shared" si="0"/>
        <v>4092.3999999999978</v>
      </c>
      <c r="L20">
        <f t="shared" si="1"/>
        <v>4092.4</v>
      </c>
    </row>
    <row r="21" spans="1:12" ht="35.25" customHeight="1" thickBot="1" x14ac:dyDescent="0.3">
      <c r="A21" s="128"/>
      <c r="B21" s="81" t="s">
        <v>65</v>
      </c>
      <c r="C21" s="130"/>
      <c r="D21" s="130"/>
      <c r="E21" s="126"/>
      <c r="F21" s="132"/>
      <c r="G21" s="134"/>
      <c r="H21" s="126"/>
      <c r="K21" s="2">
        <f t="shared" si="0"/>
        <v>0</v>
      </c>
      <c r="L21">
        <f t="shared" si="1"/>
        <v>0</v>
      </c>
    </row>
    <row r="22" spans="1:12" ht="35.25" customHeight="1" x14ac:dyDescent="0.25">
      <c r="A22" s="127" t="s">
        <v>66</v>
      </c>
      <c r="B22" s="80" t="s">
        <v>31</v>
      </c>
      <c r="C22" s="129">
        <v>1</v>
      </c>
      <c r="D22" s="129" t="s">
        <v>23</v>
      </c>
      <c r="E22" s="125">
        <v>27108.06</v>
      </c>
      <c r="F22" s="131">
        <v>0.2</v>
      </c>
      <c r="G22" s="133">
        <v>4518.01</v>
      </c>
      <c r="H22" s="125">
        <v>27108.06</v>
      </c>
      <c r="K22" s="2">
        <f t="shared" si="0"/>
        <v>4518.0099999999984</v>
      </c>
      <c r="L22">
        <f t="shared" si="1"/>
        <v>4518.01</v>
      </c>
    </row>
    <row r="23" spans="1:12" ht="35.25" customHeight="1" thickBot="1" x14ac:dyDescent="0.3">
      <c r="A23" s="128"/>
      <c r="B23" s="81" t="s">
        <v>67</v>
      </c>
      <c r="C23" s="130"/>
      <c r="D23" s="130"/>
      <c r="E23" s="126"/>
      <c r="F23" s="132"/>
      <c r="G23" s="134"/>
      <c r="H23" s="126"/>
      <c r="K23" s="2">
        <f t="shared" si="0"/>
        <v>0</v>
      </c>
      <c r="L23">
        <f t="shared" si="1"/>
        <v>0</v>
      </c>
    </row>
    <row r="24" spans="1:12" ht="35.25" customHeight="1" x14ac:dyDescent="0.25">
      <c r="A24" s="127" t="s">
        <v>68</v>
      </c>
      <c r="B24" s="80" t="s">
        <v>32</v>
      </c>
      <c r="C24" s="129">
        <v>3</v>
      </c>
      <c r="D24" s="129" t="s">
        <v>23</v>
      </c>
      <c r="E24" s="125">
        <v>3110.22</v>
      </c>
      <c r="F24" s="131">
        <v>0.2</v>
      </c>
      <c r="G24" s="133">
        <v>1555.11</v>
      </c>
      <c r="H24" s="125">
        <v>9330.66</v>
      </c>
      <c r="K24" s="2">
        <f t="shared" si="0"/>
        <v>1555.1099999999997</v>
      </c>
      <c r="L24">
        <f t="shared" si="1"/>
        <v>1555.11</v>
      </c>
    </row>
    <row r="25" spans="1:12" ht="35.25" customHeight="1" thickBot="1" x14ac:dyDescent="0.3">
      <c r="A25" s="128"/>
      <c r="B25" s="81" t="s">
        <v>69</v>
      </c>
      <c r="C25" s="130"/>
      <c r="D25" s="130"/>
      <c r="E25" s="126"/>
      <c r="F25" s="132"/>
      <c r="G25" s="134"/>
      <c r="H25" s="126"/>
      <c r="K25" s="2">
        <f t="shared" si="0"/>
        <v>0</v>
      </c>
      <c r="L25">
        <f t="shared" si="1"/>
        <v>0</v>
      </c>
    </row>
    <row r="26" spans="1:12" ht="35.25" customHeight="1" x14ac:dyDescent="0.25">
      <c r="A26" s="127" t="s">
        <v>70</v>
      </c>
      <c r="B26" s="80" t="s">
        <v>33</v>
      </c>
      <c r="C26" s="129">
        <v>15</v>
      </c>
      <c r="D26" s="129" t="s">
        <v>23</v>
      </c>
      <c r="E26" s="125">
        <v>8171.16</v>
      </c>
      <c r="F26" s="131">
        <v>0.2</v>
      </c>
      <c r="G26" s="133">
        <v>20427.900000000001</v>
      </c>
      <c r="H26" s="125">
        <v>122567.4</v>
      </c>
      <c r="K26" s="2">
        <f t="shared" si="0"/>
        <v>20427.899999999994</v>
      </c>
      <c r="L26">
        <f t="shared" si="1"/>
        <v>20427.900000000001</v>
      </c>
    </row>
    <row r="27" spans="1:12" ht="35.25" customHeight="1" thickBot="1" x14ac:dyDescent="0.3">
      <c r="A27" s="128"/>
      <c r="B27" s="81" t="s">
        <v>71</v>
      </c>
      <c r="C27" s="130"/>
      <c r="D27" s="130"/>
      <c r="E27" s="126"/>
      <c r="F27" s="132"/>
      <c r="G27" s="134"/>
      <c r="H27" s="126"/>
      <c r="K27" s="2">
        <f t="shared" si="0"/>
        <v>0</v>
      </c>
      <c r="L27">
        <f t="shared" si="1"/>
        <v>0</v>
      </c>
    </row>
    <row r="28" spans="1:12" ht="35.25" customHeight="1" x14ac:dyDescent="0.25">
      <c r="A28" s="127" t="s">
        <v>72</v>
      </c>
      <c r="B28" s="82" t="s">
        <v>73</v>
      </c>
      <c r="C28" s="129">
        <v>1</v>
      </c>
      <c r="D28" s="129" t="s">
        <v>23</v>
      </c>
      <c r="E28" s="125">
        <v>151800.76</v>
      </c>
      <c r="F28" s="131">
        <v>0.2</v>
      </c>
      <c r="G28" s="133">
        <v>25300.13</v>
      </c>
      <c r="H28" s="125">
        <v>151800.76</v>
      </c>
      <c r="K28" s="2">
        <f t="shared" si="0"/>
        <v>25300.126666666663</v>
      </c>
      <c r="L28">
        <f t="shared" si="1"/>
        <v>25300.13</v>
      </c>
    </row>
    <row r="29" spans="1:12" ht="35.25" customHeight="1" thickBot="1" x14ac:dyDescent="0.3">
      <c r="A29" s="128"/>
      <c r="B29" s="84" t="s">
        <v>74</v>
      </c>
      <c r="C29" s="130"/>
      <c r="D29" s="130"/>
      <c r="E29" s="126"/>
      <c r="F29" s="132"/>
      <c r="G29" s="134"/>
      <c r="H29" s="126"/>
      <c r="K29" s="2">
        <f t="shared" si="0"/>
        <v>0</v>
      </c>
      <c r="L29">
        <f t="shared" si="1"/>
        <v>0</v>
      </c>
    </row>
    <row r="30" spans="1:12" ht="35.25" customHeight="1" x14ac:dyDescent="0.25">
      <c r="A30" s="127" t="s">
        <v>75</v>
      </c>
      <c r="B30" s="80" t="s">
        <v>76</v>
      </c>
      <c r="C30" s="129">
        <v>1</v>
      </c>
      <c r="D30" s="129" t="s">
        <v>22</v>
      </c>
      <c r="E30" s="125">
        <v>178073.96</v>
      </c>
      <c r="F30" s="131">
        <v>0.2</v>
      </c>
      <c r="G30" s="133">
        <v>29678.99</v>
      </c>
      <c r="H30" s="125">
        <v>178073.96</v>
      </c>
      <c r="K30" s="2">
        <f t="shared" si="0"/>
        <v>29678.993333333317</v>
      </c>
      <c r="L30">
        <f t="shared" si="1"/>
        <v>29678.99</v>
      </c>
    </row>
    <row r="31" spans="1:12" ht="35.25" customHeight="1" thickBot="1" x14ac:dyDescent="0.3">
      <c r="A31" s="128"/>
      <c r="B31" s="85" t="s">
        <v>77</v>
      </c>
      <c r="C31" s="130"/>
      <c r="D31" s="130"/>
      <c r="E31" s="126"/>
      <c r="F31" s="132"/>
      <c r="G31" s="134"/>
      <c r="H31" s="126"/>
      <c r="K31" s="2">
        <f t="shared" si="0"/>
        <v>0</v>
      </c>
      <c r="L31">
        <f t="shared" si="1"/>
        <v>0</v>
      </c>
    </row>
    <row r="32" spans="1:12" ht="35.25" customHeight="1" x14ac:dyDescent="0.25">
      <c r="A32" s="127" t="s">
        <v>78</v>
      </c>
      <c r="B32" s="80" t="s">
        <v>34</v>
      </c>
      <c r="C32" s="129">
        <v>1</v>
      </c>
      <c r="D32" s="129" t="s">
        <v>22</v>
      </c>
      <c r="E32" s="125">
        <v>151800.76</v>
      </c>
      <c r="F32" s="131">
        <v>0.2</v>
      </c>
      <c r="G32" s="133">
        <v>25300.13</v>
      </c>
      <c r="H32" s="125">
        <v>151800.76</v>
      </c>
      <c r="K32" s="2">
        <f t="shared" si="0"/>
        <v>25300.126666666663</v>
      </c>
      <c r="L32">
        <f t="shared" si="1"/>
        <v>25300.13</v>
      </c>
    </row>
    <row r="33" spans="1:12" ht="35.25" customHeight="1" thickBot="1" x14ac:dyDescent="0.3">
      <c r="A33" s="128"/>
      <c r="B33" s="81" t="s">
        <v>79</v>
      </c>
      <c r="C33" s="130"/>
      <c r="D33" s="130"/>
      <c r="E33" s="126"/>
      <c r="F33" s="132"/>
      <c r="G33" s="134"/>
      <c r="H33" s="126"/>
      <c r="K33" s="2">
        <f t="shared" si="0"/>
        <v>0</v>
      </c>
      <c r="L33">
        <f t="shared" si="1"/>
        <v>0</v>
      </c>
    </row>
    <row r="34" spans="1:12" ht="35.25" customHeight="1" thickBot="1" x14ac:dyDescent="0.3">
      <c r="A34" s="87" t="s">
        <v>80</v>
      </c>
      <c r="B34" s="88"/>
      <c r="C34" s="88"/>
      <c r="D34" s="88"/>
      <c r="E34" s="88"/>
      <c r="F34" s="88"/>
      <c r="G34" s="90">
        <f>SUM(G4:G33)</f>
        <v>277653.14</v>
      </c>
      <c r="H34" s="86" t="s">
        <v>81</v>
      </c>
    </row>
    <row r="36" spans="1:12" ht="35.25" customHeight="1" x14ac:dyDescent="0.25">
      <c r="G36" s="2" t="s">
        <v>82</v>
      </c>
    </row>
  </sheetData>
  <mergeCells count="112">
    <mergeCell ref="H32:H33"/>
    <mergeCell ref="Q2:X6"/>
    <mergeCell ref="A32:A33"/>
    <mergeCell ref="C32:C33"/>
    <mergeCell ref="D32:D33"/>
    <mergeCell ref="E32:E33"/>
    <mergeCell ref="F32:F33"/>
    <mergeCell ref="G32:G33"/>
    <mergeCell ref="H28:H29"/>
    <mergeCell ref="A30:A31"/>
    <mergeCell ref="C30:C31"/>
    <mergeCell ref="D30:D31"/>
    <mergeCell ref="E30:E31"/>
    <mergeCell ref="F30:F31"/>
    <mergeCell ref="G30:G31"/>
    <mergeCell ref="H30:H31"/>
    <mergeCell ref="A28:A29"/>
    <mergeCell ref="C28:C29"/>
    <mergeCell ref="D28:D29"/>
    <mergeCell ref="E28:E29"/>
    <mergeCell ref="F28:F29"/>
    <mergeCell ref="G28:G29"/>
    <mergeCell ref="H24:H25"/>
    <mergeCell ref="A26:A27"/>
    <mergeCell ref="C26:C27"/>
    <mergeCell ref="D26:D27"/>
    <mergeCell ref="E26:E27"/>
    <mergeCell ref="F26:F27"/>
    <mergeCell ref="G26:G27"/>
    <mergeCell ref="H26:H27"/>
    <mergeCell ref="A24:A25"/>
    <mergeCell ref="C24:C25"/>
    <mergeCell ref="D24:D25"/>
    <mergeCell ref="E24:E25"/>
    <mergeCell ref="F24:F25"/>
    <mergeCell ref="G24:G25"/>
    <mergeCell ref="H20:H21"/>
    <mergeCell ref="A22:A23"/>
    <mergeCell ref="C22:C23"/>
    <mergeCell ref="D22:D23"/>
    <mergeCell ref="E22:E23"/>
    <mergeCell ref="F22:F23"/>
    <mergeCell ref="G22:G23"/>
    <mergeCell ref="H22:H23"/>
    <mergeCell ref="A20:A21"/>
    <mergeCell ref="C20:C21"/>
    <mergeCell ref="D20:D21"/>
    <mergeCell ref="E20:E21"/>
    <mergeCell ref="F20:F21"/>
    <mergeCell ref="G20:G21"/>
    <mergeCell ref="H16:H17"/>
    <mergeCell ref="A18:A19"/>
    <mergeCell ref="C18:C19"/>
    <mergeCell ref="D18:D19"/>
    <mergeCell ref="E18:E19"/>
    <mergeCell ref="F18:F19"/>
    <mergeCell ref="G18:G19"/>
    <mergeCell ref="H18:H19"/>
    <mergeCell ref="A16:A17"/>
    <mergeCell ref="C16:C17"/>
    <mergeCell ref="D16:D17"/>
    <mergeCell ref="E16:E17"/>
    <mergeCell ref="F16:F17"/>
    <mergeCell ref="G16:G17"/>
    <mergeCell ref="H12:H13"/>
    <mergeCell ref="A14:A15"/>
    <mergeCell ref="C14:C15"/>
    <mergeCell ref="D14:D15"/>
    <mergeCell ref="E14:E15"/>
    <mergeCell ref="F14:F15"/>
    <mergeCell ref="G14:G15"/>
    <mergeCell ref="H14:H15"/>
    <mergeCell ref="A12:A13"/>
    <mergeCell ref="C12:C13"/>
    <mergeCell ref="D12:D13"/>
    <mergeCell ref="E12:E13"/>
    <mergeCell ref="F12:F13"/>
    <mergeCell ref="G12:G13"/>
    <mergeCell ref="H8:H9"/>
    <mergeCell ref="A10:A11"/>
    <mergeCell ref="C10:C11"/>
    <mergeCell ref="D10:D11"/>
    <mergeCell ref="E10:E11"/>
    <mergeCell ref="F10:F11"/>
    <mergeCell ref="G10:G11"/>
    <mergeCell ref="H10:H11"/>
    <mergeCell ref="A8:A9"/>
    <mergeCell ref="C8:C9"/>
    <mergeCell ref="D8:D9"/>
    <mergeCell ref="E8:E9"/>
    <mergeCell ref="F8:F9"/>
    <mergeCell ref="G8:G9"/>
    <mergeCell ref="A1:A3"/>
    <mergeCell ref="C1:C3"/>
    <mergeCell ref="D1:D3"/>
    <mergeCell ref="E1:E3"/>
    <mergeCell ref="F1:G1"/>
    <mergeCell ref="F2:G2"/>
    <mergeCell ref="H4:H5"/>
    <mergeCell ref="A6:A7"/>
    <mergeCell ref="C6:C7"/>
    <mergeCell ref="D6:D7"/>
    <mergeCell ref="E6:E7"/>
    <mergeCell ref="F6:F7"/>
    <mergeCell ref="G6:G7"/>
    <mergeCell ref="H6:H7"/>
    <mergeCell ref="A4:A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19"/>
  <sheetViews>
    <sheetView workbookViewId="0">
      <selection activeCell="I10" sqref="I10"/>
    </sheetView>
  </sheetViews>
  <sheetFormatPr defaultRowHeight="15" x14ac:dyDescent="0.25"/>
  <cols>
    <col min="1" max="1" width="33.42578125" customWidth="1"/>
  </cols>
  <sheetData>
    <row r="3" spans="1:1" x14ac:dyDescent="0.25">
      <c r="A3" s="92">
        <v>5396.5099999999984</v>
      </c>
    </row>
    <row r="4" spans="1:1" x14ac:dyDescent="0.25">
      <c r="A4" s="92">
        <v>30143.149999999994</v>
      </c>
    </row>
    <row r="5" spans="1:1" x14ac:dyDescent="0.25">
      <c r="A5" s="92">
        <v>99611.744999999995</v>
      </c>
    </row>
    <row r="6" spans="1:1" x14ac:dyDescent="0.25">
      <c r="A6" s="92">
        <v>16680.07666666666</v>
      </c>
    </row>
    <row r="7" spans="1:1" x14ac:dyDescent="0.25">
      <c r="A7" s="92">
        <v>3190.1616666666669</v>
      </c>
    </row>
    <row r="8" spans="1:1" x14ac:dyDescent="0.25">
      <c r="A8" s="92">
        <v>2591.8500000000004</v>
      </c>
    </row>
    <row r="9" spans="1:1" x14ac:dyDescent="0.25">
      <c r="A9" s="92">
        <v>1036.7399999999998</v>
      </c>
    </row>
    <row r="10" spans="1:1" x14ac:dyDescent="0.25">
      <c r="A10" s="92">
        <v>8130.236666666664</v>
      </c>
    </row>
    <row r="11" spans="1:1" x14ac:dyDescent="0.25">
      <c r="A11" s="92">
        <v>4092.3999999999978</v>
      </c>
    </row>
    <row r="12" spans="1:1" x14ac:dyDescent="0.25">
      <c r="A12" s="92">
        <v>4518.0099999999984</v>
      </c>
    </row>
    <row r="13" spans="1:1" x14ac:dyDescent="0.25">
      <c r="A13" s="92">
        <v>1555.1099999999997</v>
      </c>
    </row>
    <row r="14" spans="1:1" x14ac:dyDescent="0.25">
      <c r="A14" s="92">
        <v>20427.899999999994</v>
      </c>
    </row>
    <row r="15" spans="1:1" x14ac:dyDescent="0.25">
      <c r="A15" s="92">
        <v>25300.126666666663</v>
      </c>
    </row>
    <row r="16" spans="1:1" x14ac:dyDescent="0.25">
      <c r="A16" s="92">
        <v>29678.993333333317</v>
      </c>
    </row>
    <row r="17" spans="1:1" x14ac:dyDescent="0.25">
      <c r="A17" s="92">
        <v>25300.126666666663</v>
      </c>
    </row>
    <row r="18" spans="1:1" x14ac:dyDescent="0.25">
      <c r="A18" s="92">
        <f>SUM(A3:A17)</f>
        <v>277653.1366666666</v>
      </c>
    </row>
    <row r="19" spans="1:1" x14ac:dyDescent="0.25">
      <c r="A19" s="9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topLeftCell="A31" workbookViewId="0">
      <selection activeCell="Q9" sqref="Q9"/>
    </sheetView>
  </sheetViews>
  <sheetFormatPr defaultRowHeight="15" x14ac:dyDescent="0.25"/>
  <cols>
    <col min="7" max="7" width="13.5703125" customWidth="1"/>
    <col min="8" max="8" width="14.5703125" customWidth="1"/>
  </cols>
  <sheetData>
    <row r="1" spans="1:8" ht="30" x14ac:dyDescent="0.25">
      <c r="A1" s="118" t="s">
        <v>0</v>
      </c>
      <c r="B1" s="76" t="s">
        <v>35</v>
      </c>
      <c r="C1" s="118" t="s">
        <v>37</v>
      </c>
      <c r="D1" s="118" t="s">
        <v>38</v>
      </c>
      <c r="E1" s="118" t="s">
        <v>39</v>
      </c>
      <c r="F1" s="121" t="s">
        <v>40</v>
      </c>
      <c r="G1" s="122"/>
      <c r="H1" s="76" t="s">
        <v>42</v>
      </c>
    </row>
    <row r="2" spans="1:8" ht="150.75" thickBot="1" x14ac:dyDescent="0.3">
      <c r="A2" s="119"/>
      <c r="B2" s="77" t="s">
        <v>36</v>
      </c>
      <c r="C2" s="119"/>
      <c r="D2" s="119"/>
      <c r="E2" s="119"/>
      <c r="F2" s="123" t="s">
        <v>41</v>
      </c>
      <c r="G2" s="124"/>
      <c r="H2" s="77" t="s">
        <v>43</v>
      </c>
    </row>
    <row r="3" spans="1:8" ht="30.75" thickBot="1" x14ac:dyDescent="0.3">
      <c r="A3" s="120"/>
      <c r="B3" s="78"/>
      <c r="C3" s="120"/>
      <c r="D3" s="120"/>
      <c r="E3" s="120"/>
      <c r="F3" s="79" t="s">
        <v>44</v>
      </c>
      <c r="G3" s="79" t="s">
        <v>45</v>
      </c>
      <c r="H3" s="78"/>
    </row>
    <row r="4" spans="1:8" ht="63.75" x14ac:dyDescent="0.25">
      <c r="A4" s="127" t="s">
        <v>46</v>
      </c>
      <c r="B4" s="80" t="s">
        <v>24</v>
      </c>
      <c r="C4" s="129">
        <v>2</v>
      </c>
      <c r="D4" s="129" t="s">
        <v>23</v>
      </c>
      <c r="E4" s="125">
        <v>16189.53</v>
      </c>
      <c r="F4" s="131">
        <v>0.2</v>
      </c>
      <c r="G4" s="125">
        <v>5396.51</v>
      </c>
      <c r="H4" s="125">
        <v>32379.06</v>
      </c>
    </row>
    <row r="5" spans="1:8" ht="64.5" thickBot="1" x14ac:dyDescent="0.3">
      <c r="A5" s="128"/>
      <c r="B5" s="81" t="s">
        <v>47</v>
      </c>
      <c r="C5" s="130"/>
      <c r="D5" s="130"/>
      <c r="E5" s="126"/>
      <c r="F5" s="132"/>
      <c r="G5" s="126"/>
      <c r="H5" s="126"/>
    </row>
    <row r="6" spans="1:8" ht="51" x14ac:dyDescent="0.25">
      <c r="A6" s="127" t="s">
        <v>48</v>
      </c>
      <c r="B6" s="80" t="s">
        <v>49</v>
      </c>
      <c r="C6" s="129">
        <v>1</v>
      </c>
      <c r="D6" s="129" t="s">
        <v>23</v>
      </c>
      <c r="E6" s="125">
        <v>180858.9</v>
      </c>
      <c r="F6" s="131">
        <v>0.2</v>
      </c>
      <c r="G6" s="125">
        <v>30143.15</v>
      </c>
      <c r="H6" s="125">
        <v>180858.9</v>
      </c>
    </row>
    <row r="7" spans="1:8" ht="102.75" thickBot="1" x14ac:dyDescent="0.3">
      <c r="A7" s="128"/>
      <c r="B7" s="81" t="s">
        <v>50</v>
      </c>
      <c r="C7" s="130"/>
      <c r="D7" s="130"/>
      <c r="E7" s="126"/>
      <c r="F7" s="132"/>
      <c r="G7" s="126"/>
      <c r="H7" s="126"/>
    </row>
    <row r="8" spans="1:8" ht="38.25" x14ac:dyDescent="0.25">
      <c r="A8" s="127" t="s">
        <v>51</v>
      </c>
      <c r="B8" s="80" t="s">
        <v>25</v>
      </c>
      <c r="C8" s="129">
        <v>1</v>
      </c>
      <c r="D8" s="129" t="s">
        <v>23</v>
      </c>
      <c r="E8" s="125">
        <v>597670.47</v>
      </c>
      <c r="F8" s="131">
        <v>0.2</v>
      </c>
      <c r="G8" s="125">
        <v>99611.74</v>
      </c>
      <c r="H8" s="125">
        <v>597670.47</v>
      </c>
    </row>
    <row r="9" spans="1:8" ht="141" thickBot="1" x14ac:dyDescent="0.3">
      <c r="A9" s="128"/>
      <c r="B9" s="81" t="s">
        <v>52</v>
      </c>
      <c r="C9" s="130"/>
      <c r="D9" s="130"/>
      <c r="E9" s="126"/>
      <c r="F9" s="132"/>
      <c r="G9" s="126"/>
      <c r="H9" s="126"/>
    </row>
    <row r="10" spans="1:8" ht="102" x14ac:dyDescent="0.25">
      <c r="A10" s="127" t="s">
        <v>53</v>
      </c>
      <c r="B10" s="82" t="s">
        <v>54</v>
      </c>
      <c r="C10" s="129">
        <v>1</v>
      </c>
      <c r="D10" s="129" t="s">
        <v>23</v>
      </c>
      <c r="E10" s="125">
        <v>100080.46</v>
      </c>
      <c r="F10" s="131">
        <v>0.2</v>
      </c>
      <c r="G10" s="125">
        <v>16680.080000000002</v>
      </c>
      <c r="H10" s="125">
        <v>100080.46</v>
      </c>
    </row>
    <row r="11" spans="1:8" ht="128.25" thickBot="1" x14ac:dyDescent="0.3">
      <c r="A11" s="128"/>
      <c r="B11" s="83" t="s">
        <v>55</v>
      </c>
      <c r="C11" s="130"/>
      <c r="D11" s="130"/>
      <c r="E11" s="126"/>
      <c r="F11" s="132"/>
      <c r="G11" s="126"/>
      <c r="H11" s="126"/>
    </row>
    <row r="12" spans="1:8" x14ac:dyDescent="0.25">
      <c r="A12" s="127" t="s">
        <v>56</v>
      </c>
      <c r="B12" s="80" t="s">
        <v>26</v>
      </c>
      <c r="C12" s="129">
        <v>1</v>
      </c>
      <c r="D12" s="129" t="s">
        <v>23</v>
      </c>
      <c r="E12" s="125">
        <v>19140.97</v>
      </c>
      <c r="F12" s="131">
        <v>0.2</v>
      </c>
      <c r="G12" s="125">
        <v>3190.16</v>
      </c>
      <c r="H12" s="125">
        <v>19140.97</v>
      </c>
    </row>
    <row r="13" spans="1:8" ht="141" thickBot="1" x14ac:dyDescent="0.3">
      <c r="A13" s="128"/>
      <c r="B13" s="81" t="s">
        <v>57</v>
      </c>
      <c r="C13" s="130"/>
      <c r="D13" s="130"/>
      <c r="E13" s="126"/>
      <c r="F13" s="132"/>
      <c r="G13" s="126"/>
      <c r="H13" s="126"/>
    </row>
    <row r="14" spans="1:8" ht="51" x14ac:dyDescent="0.25">
      <c r="A14" s="127" t="s">
        <v>58</v>
      </c>
      <c r="B14" s="80" t="s">
        <v>27</v>
      </c>
      <c r="C14" s="129">
        <v>5</v>
      </c>
      <c r="D14" s="129" t="s">
        <v>23</v>
      </c>
      <c r="E14" s="125">
        <v>3110.22</v>
      </c>
      <c r="F14" s="131">
        <v>0.2</v>
      </c>
      <c r="G14" s="125">
        <v>2591.85</v>
      </c>
      <c r="H14" s="125">
        <v>15551.1</v>
      </c>
    </row>
    <row r="15" spans="1:8" ht="39" thickBot="1" x14ac:dyDescent="0.3">
      <c r="A15" s="128"/>
      <c r="B15" s="81" t="s">
        <v>59</v>
      </c>
      <c r="C15" s="130"/>
      <c r="D15" s="130"/>
      <c r="E15" s="126"/>
      <c r="F15" s="132"/>
      <c r="G15" s="126"/>
      <c r="H15" s="126"/>
    </row>
    <row r="16" spans="1:8" ht="51" x14ac:dyDescent="0.25">
      <c r="A16" s="127" t="s">
        <v>60</v>
      </c>
      <c r="B16" s="80" t="s">
        <v>28</v>
      </c>
      <c r="C16" s="129">
        <v>2</v>
      </c>
      <c r="D16" s="129" t="s">
        <v>23</v>
      </c>
      <c r="E16" s="125">
        <v>3110.22</v>
      </c>
      <c r="F16" s="131">
        <v>0.2</v>
      </c>
      <c r="G16" s="125">
        <v>1036.74</v>
      </c>
      <c r="H16" s="125">
        <v>6220.44</v>
      </c>
    </row>
    <row r="17" spans="1:8" ht="39" thickBot="1" x14ac:dyDescent="0.3">
      <c r="A17" s="128"/>
      <c r="B17" s="81" t="s">
        <v>61</v>
      </c>
      <c r="C17" s="130"/>
      <c r="D17" s="130"/>
      <c r="E17" s="126"/>
      <c r="F17" s="132"/>
      <c r="G17" s="126"/>
      <c r="H17" s="126"/>
    </row>
    <row r="18" spans="1:8" ht="38.25" x14ac:dyDescent="0.25">
      <c r="A18" s="127" t="s">
        <v>62</v>
      </c>
      <c r="B18" s="80" t="s">
        <v>29</v>
      </c>
      <c r="C18" s="129">
        <v>2</v>
      </c>
      <c r="D18" s="129" t="s">
        <v>23</v>
      </c>
      <c r="E18" s="125">
        <v>24390.71</v>
      </c>
      <c r="F18" s="131">
        <v>0.2</v>
      </c>
      <c r="G18" s="125">
        <v>8130.24</v>
      </c>
      <c r="H18" s="125">
        <v>48781.42</v>
      </c>
    </row>
    <row r="19" spans="1:8" ht="39" thickBot="1" x14ac:dyDescent="0.3">
      <c r="A19" s="128"/>
      <c r="B19" s="81" t="s">
        <v>63</v>
      </c>
      <c r="C19" s="130"/>
      <c r="D19" s="130"/>
      <c r="E19" s="126"/>
      <c r="F19" s="132"/>
      <c r="G19" s="126"/>
      <c r="H19" s="126"/>
    </row>
    <row r="20" spans="1:8" ht="38.25" x14ac:dyDescent="0.25">
      <c r="A20" s="127" t="s">
        <v>64</v>
      </c>
      <c r="B20" s="80" t="s">
        <v>30</v>
      </c>
      <c r="C20" s="129">
        <v>5</v>
      </c>
      <c r="D20" s="129" t="s">
        <v>23</v>
      </c>
      <c r="E20" s="125">
        <v>4910.88</v>
      </c>
      <c r="F20" s="131">
        <v>0.2</v>
      </c>
      <c r="G20" s="125">
        <v>4092.4</v>
      </c>
      <c r="H20" s="125">
        <v>24554.400000000001</v>
      </c>
    </row>
    <row r="21" spans="1:8" ht="39" thickBot="1" x14ac:dyDescent="0.3">
      <c r="A21" s="128"/>
      <c r="B21" s="81" t="s">
        <v>65</v>
      </c>
      <c r="C21" s="130"/>
      <c r="D21" s="130"/>
      <c r="E21" s="126"/>
      <c r="F21" s="132"/>
      <c r="G21" s="126"/>
      <c r="H21" s="126"/>
    </row>
    <row r="22" spans="1:8" ht="89.25" x14ac:dyDescent="0.25">
      <c r="A22" s="127" t="s">
        <v>66</v>
      </c>
      <c r="B22" s="80" t="s">
        <v>31</v>
      </c>
      <c r="C22" s="129">
        <v>1</v>
      </c>
      <c r="D22" s="129" t="s">
        <v>23</v>
      </c>
      <c r="E22" s="125">
        <v>27108.06</v>
      </c>
      <c r="F22" s="131">
        <v>0.2</v>
      </c>
      <c r="G22" s="125">
        <v>4518.01</v>
      </c>
      <c r="H22" s="125">
        <v>27108.06</v>
      </c>
    </row>
    <row r="23" spans="1:8" ht="51.75" thickBot="1" x14ac:dyDescent="0.3">
      <c r="A23" s="128"/>
      <c r="B23" s="81" t="s">
        <v>67</v>
      </c>
      <c r="C23" s="130"/>
      <c r="D23" s="130"/>
      <c r="E23" s="126"/>
      <c r="F23" s="132"/>
      <c r="G23" s="126"/>
      <c r="H23" s="126"/>
    </row>
    <row r="24" spans="1:8" ht="51" x14ac:dyDescent="0.25">
      <c r="A24" s="127" t="s">
        <v>68</v>
      </c>
      <c r="B24" s="80" t="s">
        <v>32</v>
      </c>
      <c r="C24" s="129">
        <v>3</v>
      </c>
      <c r="D24" s="129" t="s">
        <v>23</v>
      </c>
      <c r="E24" s="125">
        <v>3110.22</v>
      </c>
      <c r="F24" s="131">
        <v>0.2</v>
      </c>
      <c r="G24" s="125">
        <v>1555.11</v>
      </c>
      <c r="H24" s="125">
        <v>9330.66</v>
      </c>
    </row>
    <row r="25" spans="1:8" ht="39" thickBot="1" x14ac:dyDescent="0.3">
      <c r="A25" s="128"/>
      <c r="B25" s="81" t="s">
        <v>69</v>
      </c>
      <c r="C25" s="130"/>
      <c r="D25" s="130"/>
      <c r="E25" s="126"/>
      <c r="F25" s="132"/>
      <c r="G25" s="126"/>
      <c r="H25" s="126"/>
    </row>
    <row r="26" spans="1:8" ht="76.5" x14ac:dyDescent="0.25">
      <c r="A26" s="127" t="s">
        <v>70</v>
      </c>
      <c r="B26" s="80" t="s">
        <v>33</v>
      </c>
      <c r="C26" s="129">
        <v>15</v>
      </c>
      <c r="D26" s="129" t="s">
        <v>23</v>
      </c>
      <c r="E26" s="125">
        <v>8171.16</v>
      </c>
      <c r="F26" s="131">
        <v>0.2</v>
      </c>
      <c r="G26" s="125">
        <v>20427.900000000001</v>
      </c>
      <c r="H26" s="125">
        <v>122567.4</v>
      </c>
    </row>
    <row r="27" spans="1:8" ht="51.75" thickBot="1" x14ac:dyDescent="0.3">
      <c r="A27" s="128"/>
      <c r="B27" s="81" t="s">
        <v>71</v>
      </c>
      <c r="C27" s="130"/>
      <c r="D27" s="130"/>
      <c r="E27" s="126"/>
      <c r="F27" s="132"/>
      <c r="G27" s="126"/>
      <c r="H27" s="126"/>
    </row>
    <row r="28" spans="1:8" ht="102" x14ac:dyDescent="0.25">
      <c r="A28" s="127" t="s">
        <v>72</v>
      </c>
      <c r="B28" s="82" t="s">
        <v>73</v>
      </c>
      <c r="C28" s="129">
        <v>1</v>
      </c>
      <c r="D28" s="129" t="s">
        <v>23</v>
      </c>
      <c r="E28" s="125">
        <v>151800.76</v>
      </c>
      <c r="F28" s="131">
        <v>0.2</v>
      </c>
      <c r="G28" s="125">
        <v>25300.13</v>
      </c>
      <c r="H28" s="125">
        <v>151800.76</v>
      </c>
    </row>
    <row r="29" spans="1:8" ht="77.25" thickBot="1" x14ac:dyDescent="0.3">
      <c r="A29" s="128"/>
      <c r="B29" s="84" t="s">
        <v>74</v>
      </c>
      <c r="C29" s="130"/>
      <c r="D29" s="130"/>
      <c r="E29" s="126"/>
      <c r="F29" s="132"/>
      <c r="G29" s="126"/>
      <c r="H29" s="126"/>
    </row>
    <row r="30" spans="1:8" ht="127.5" x14ac:dyDescent="0.25">
      <c r="A30" s="127" t="s">
        <v>75</v>
      </c>
      <c r="B30" s="80" t="s">
        <v>76</v>
      </c>
      <c r="C30" s="129">
        <v>1</v>
      </c>
      <c r="D30" s="129" t="s">
        <v>22</v>
      </c>
      <c r="E30" s="125">
        <v>178073.96</v>
      </c>
      <c r="F30" s="131">
        <v>0.2</v>
      </c>
      <c r="G30" s="125">
        <v>29678.99</v>
      </c>
      <c r="H30" s="125">
        <v>178073.96</v>
      </c>
    </row>
    <row r="31" spans="1:8" ht="90" thickBot="1" x14ac:dyDescent="0.3">
      <c r="A31" s="128"/>
      <c r="B31" s="85" t="s">
        <v>77</v>
      </c>
      <c r="C31" s="130"/>
      <c r="D31" s="130"/>
      <c r="E31" s="126"/>
      <c r="F31" s="132"/>
      <c r="G31" s="126"/>
      <c r="H31" s="126"/>
    </row>
    <row r="32" spans="1:8" ht="76.5" x14ac:dyDescent="0.25">
      <c r="A32" s="127" t="s">
        <v>78</v>
      </c>
      <c r="B32" s="80" t="s">
        <v>34</v>
      </c>
      <c r="C32" s="129">
        <v>1</v>
      </c>
      <c r="D32" s="129" t="s">
        <v>22</v>
      </c>
      <c r="E32" s="125">
        <v>151800.76</v>
      </c>
      <c r="F32" s="131">
        <v>0.2</v>
      </c>
      <c r="G32" s="125">
        <v>25300.13</v>
      </c>
      <c r="H32" s="125">
        <v>151800.76</v>
      </c>
    </row>
    <row r="33" spans="1:8" ht="90" thickBot="1" x14ac:dyDescent="0.3">
      <c r="A33" s="128"/>
      <c r="B33" s="81" t="s">
        <v>79</v>
      </c>
      <c r="C33" s="130"/>
      <c r="D33" s="130"/>
      <c r="E33" s="126"/>
      <c r="F33" s="132"/>
      <c r="G33" s="126"/>
      <c r="H33" s="126"/>
    </row>
    <row r="34" spans="1:8" ht="15.75" thickBot="1" x14ac:dyDescent="0.3">
      <c r="A34" s="87" t="s">
        <v>80</v>
      </c>
      <c r="B34" s="88"/>
      <c r="C34" s="88"/>
      <c r="D34" s="88"/>
      <c r="E34" s="88"/>
      <c r="F34" s="88"/>
      <c r="G34" s="90">
        <f>SUM(G4:G33)</f>
        <v>277653.14</v>
      </c>
      <c r="H34" s="91">
        <f>SUM(H4:H33)</f>
        <v>1665918.8199999996</v>
      </c>
    </row>
    <row r="37" spans="1:8" ht="15.75" thickBot="1" x14ac:dyDescent="0.3">
      <c r="H37" s="86" t="s">
        <v>81</v>
      </c>
    </row>
  </sheetData>
  <mergeCells count="111">
    <mergeCell ref="H32:H33"/>
    <mergeCell ref="A32:A33"/>
    <mergeCell ref="C32:C33"/>
    <mergeCell ref="D32:D33"/>
    <mergeCell ref="E32:E33"/>
    <mergeCell ref="F32:F33"/>
    <mergeCell ref="G32:G33"/>
    <mergeCell ref="H28:H29"/>
    <mergeCell ref="A30:A31"/>
    <mergeCell ref="C30:C31"/>
    <mergeCell ref="D30:D31"/>
    <mergeCell ref="E30:E31"/>
    <mergeCell ref="F30:F31"/>
    <mergeCell ref="G30:G31"/>
    <mergeCell ref="H30:H31"/>
    <mergeCell ref="A28:A29"/>
    <mergeCell ref="C28:C29"/>
    <mergeCell ref="D28:D29"/>
    <mergeCell ref="E28:E29"/>
    <mergeCell ref="F28:F29"/>
    <mergeCell ref="G28:G29"/>
    <mergeCell ref="H24:H25"/>
    <mergeCell ref="A26:A27"/>
    <mergeCell ref="C26:C27"/>
    <mergeCell ref="D26:D27"/>
    <mergeCell ref="E26:E27"/>
    <mergeCell ref="F26:F27"/>
    <mergeCell ref="G26:G27"/>
    <mergeCell ref="H26:H27"/>
    <mergeCell ref="A24:A25"/>
    <mergeCell ref="C24:C25"/>
    <mergeCell ref="D24:D25"/>
    <mergeCell ref="E24:E25"/>
    <mergeCell ref="F24:F25"/>
    <mergeCell ref="G24:G25"/>
    <mergeCell ref="H20:H21"/>
    <mergeCell ref="A22:A23"/>
    <mergeCell ref="C22:C23"/>
    <mergeCell ref="D22:D23"/>
    <mergeCell ref="E22:E23"/>
    <mergeCell ref="F22:F23"/>
    <mergeCell ref="G22:G23"/>
    <mergeCell ref="H22:H23"/>
    <mergeCell ref="A20:A21"/>
    <mergeCell ref="C20:C21"/>
    <mergeCell ref="D20:D21"/>
    <mergeCell ref="E20:E21"/>
    <mergeCell ref="F20:F21"/>
    <mergeCell ref="G20:G21"/>
    <mergeCell ref="H16:H17"/>
    <mergeCell ref="A18:A19"/>
    <mergeCell ref="C18:C19"/>
    <mergeCell ref="D18:D19"/>
    <mergeCell ref="E18:E19"/>
    <mergeCell ref="F18:F19"/>
    <mergeCell ref="G18:G19"/>
    <mergeCell ref="H18:H19"/>
    <mergeCell ref="A16:A17"/>
    <mergeCell ref="C16:C17"/>
    <mergeCell ref="D16:D17"/>
    <mergeCell ref="E16:E17"/>
    <mergeCell ref="F16:F17"/>
    <mergeCell ref="G16:G17"/>
    <mergeCell ref="H12:H13"/>
    <mergeCell ref="A14:A15"/>
    <mergeCell ref="C14:C15"/>
    <mergeCell ref="D14:D15"/>
    <mergeCell ref="E14:E15"/>
    <mergeCell ref="F14:F15"/>
    <mergeCell ref="G14:G15"/>
    <mergeCell ref="H14:H15"/>
    <mergeCell ref="A12:A13"/>
    <mergeCell ref="C12:C13"/>
    <mergeCell ref="D12:D13"/>
    <mergeCell ref="E12:E13"/>
    <mergeCell ref="F12:F13"/>
    <mergeCell ref="G12:G13"/>
    <mergeCell ref="H8:H9"/>
    <mergeCell ref="A10:A11"/>
    <mergeCell ref="C10:C11"/>
    <mergeCell ref="D10:D11"/>
    <mergeCell ref="E10:E11"/>
    <mergeCell ref="F10:F11"/>
    <mergeCell ref="G10:G11"/>
    <mergeCell ref="H10:H11"/>
    <mergeCell ref="A8:A9"/>
    <mergeCell ref="C8:C9"/>
    <mergeCell ref="D8:D9"/>
    <mergeCell ref="E8:E9"/>
    <mergeCell ref="F8:F9"/>
    <mergeCell ref="G8:G9"/>
    <mergeCell ref="A1:A3"/>
    <mergeCell ref="C1:C3"/>
    <mergeCell ref="D1:D3"/>
    <mergeCell ref="E1:E3"/>
    <mergeCell ref="F1:G1"/>
    <mergeCell ref="F2:G2"/>
    <mergeCell ref="H4:H5"/>
    <mergeCell ref="A6:A7"/>
    <mergeCell ref="C6:C7"/>
    <mergeCell ref="D6:D7"/>
    <mergeCell ref="E6:E7"/>
    <mergeCell ref="F6:F7"/>
    <mergeCell ref="G6:G7"/>
    <mergeCell ref="H6:H7"/>
    <mergeCell ref="A4:A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Лист3</vt:lpstr>
      <vt:lpstr>Лист2</vt:lpstr>
      <vt:lpstr>Лист4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</dc:creator>
  <cp:lastModifiedBy>Федулаева Марина Вадимовна</cp:lastModifiedBy>
  <cp:lastPrinted>2026-10-02T09:31:27Z</cp:lastPrinted>
  <dcterms:created xsi:type="dcterms:W3CDTF">2014-08-07T07:50:06Z</dcterms:created>
  <dcterms:modified xsi:type="dcterms:W3CDTF">2026-10-02T09:31:39Z</dcterms:modified>
</cp:coreProperties>
</file>