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Анализ рынка (базовый)" sheetId="3" r:id="rId1"/>
    <sheet name="Обоснование " sheetId="4" r:id="rId2"/>
  </sheets>
  <definedNames>
    <definedName name="_xlnm.Print_Area" localSheetId="0">'Анализ рынка (базовый)'!$A$1:$O$20</definedName>
  </definedNames>
  <calcPr calcId="152511" fullPrecision="0"/>
</workbook>
</file>

<file path=xl/calcChain.xml><?xml version="1.0" encoding="utf-8"?>
<calcChain xmlns="http://schemas.openxmlformats.org/spreadsheetml/2006/main">
  <c r="F11" i="3" l="1"/>
  <c r="G11" i="3"/>
  <c r="H11" i="3"/>
  <c r="I11" i="3"/>
  <c r="J10" i="3" l="1"/>
  <c r="M10" i="3" s="1"/>
  <c r="K10" i="3"/>
  <c r="L10" i="3" l="1"/>
  <c r="K8" i="3"/>
  <c r="J8" i="3"/>
  <c r="K9" i="3"/>
  <c r="M8" i="3" l="1"/>
  <c r="J9" i="3"/>
  <c r="M9" i="3" s="1"/>
  <c r="M11" i="3" l="1"/>
  <c r="J11" i="3"/>
  <c r="L9" i="3"/>
  <c r="L8" i="3" l="1"/>
  <c r="L11" i="3" s="1"/>
</calcChain>
</file>

<file path=xl/sharedStrings.xml><?xml version="1.0" encoding="utf-8"?>
<sst xmlns="http://schemas.openxmlformats.org/spreadsheetml/2006/main" count="30" uniqueCount="29">
  <si>
    <t>№ п/п</t>
  </si>
  <si>
    <t>Ед. изм.</t>
  </si>
  <si>
    <t>Кол-во</t>
  </si>
  <si>
    <t xml:space="preserve">Среднее квадратичное отклонение                                                            </t>
  </si>
  <si>
    <t xml:space="preserve">НМЦК (руб.)                  </t>
  </si>
  <si>
    <t>Объект закупки</t>
  </si>
  <si>
    <t xml:space="preserve">Коэффициент вариации (%)                                          </t>
  </si>
  <si>
    <t>ИТОГО</t>
  </si>
  <si>
    <t>Обоснование начальной (максимальной) цены контракта</t>
  </si>
  <si>
    <t xml:space="preserve">Средняя арифм. величина цены единицы продукции, руб.                                                                                                       </t>
  </si>
  <si>
    <t>Код позиции КТРУ</t>
  </si>
  <si>
    <t xml:space="preserve">Код позиции по ОКПД </t>
  </si>
  <si>
    <t>Данные для расчета являются однородными (коэфициент вариации не превышает 33%)</t>
  </si>
  <si>
    <r>
      <t xml:space="preserve">Используемый метод определения НМЦК с обоснованием: </t>
    </r>
    <r>
      <rPr>
        <b/>
        <sz val="14"/>
        <color theme="1"/>
        <rFont val="Times New Roman"/>
        <family val="1"/>
        <charset val="204"/>
      </rPr>
      <t>Метод сопоставимых рыночных цен (анализа рынка)</t>
    </r>
  </si>
  <si>
    <t>Цена единицы продукции, указанная в источнике №1, (руб.)</t>
  </si>
  <si>
    <t xml:space="preserve">Цена единицы продукции, указанная в источнике №2, (руб.) </t>
  </si>
  <si>
    <t xml:space="preserve">Цена единицы продукции, указанная в источнике №3, (руб.) </t>
  </si>
  <si>
    <t xml:space="preserve">Дата подготовки обоснования НМЦК:             </t>
  </si>
  <si>
    <t>шт</t>
  </si>
  <si>
    <t>ведущий специалист договорных отношенийМТСиДО Арбузова С.А.</t>
  </si>
  <si>
    <r>
      <t>П</t>
    </r>
    <r>
      <rPr>
        <b/>
        <sz val="14"/>
        <color theme="1"/>
        <rFont val="Times New Roman"/>
        <family val="1"/>
        <charset val="204"/>
      </rPr>
      <t>редмет контракта: поставка хозяйственных товаров</t>
    </r>
  </si>
  <si>
    <t>полотно нетканное белое 70м рулон 1,40 ширина</t>
  </si>
  <si>
    <t>13.95.10.111</t>
  </si>
  <si>
    <t>хозяйственные резиновые перчатки (латексные) размер М</t>
  </si>
  <si>
    <t>22.19.60.110</t>
  </si>
  <si>
    <t>пар</t>
  </si>
  <si>
    <t>швабра с отжимом и ведром</t>
  </si>
  <si>
    <t>22.29.23.120</t>
  </si>
  <si>
    <t>октябрь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</si>
</sst>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19181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 shrinkToFit="1"/>
    </xf>
    <xf numFmtId="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0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17" fontId="4" fillId="0" borderId="0" xfId="0" applyNumberFormat="1" applyFont="1"/>
    <xf numFmtId="4" fontId="4" fillId="0" borderId="0" xfId="0" applyNumberFormat="1" applyFont="1"/>
    <xf numFmtId="0" fontId="4" fillId="0" borderId="2" xfId="0" applyFont="1" applyBorder="1" applyAlignment="1">
      <alignment horizontal="center" vertical="center" wrapText="1" shrinkToFit="1"/>
    </xf>
    <xf numFmtId="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4" fontId="3" fillId="2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0" fontId="3" fillId="0" borderId="3" xfId="1" applyNumberFormat="1" applyFont="1" applyBorder="1" applyAlignment="1">
      <alignment horizontal="center" vertical="center" wrapText="1"/>
    </xf>
    <xf numFmtId="49" fontId="4" fillId="0" borderId="0" xfId="0" applyNumberFormat="1" applyFont="1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top"/>
    </xf>
    <xf numFmtId="49" fontId="4" fillId="0" borderId="2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" xfId="0" applyFont="1" applyBorder="1"/>
    <xf numFmtId="2" fontId="4" fillId="0" borderId="1" xfId="0" applyNumberFormat="1" applyFont="1" applyBorder="1" applyAlignment="1">
      <alignment horizontal="center" vertical="center" wrapText="1" shrinkToFit="1"/>
    </xf>
    <xf numFmtId="2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U19"/>
  <sheetViews>
    <sheetView tabSelected="1" view="pageBreakPreview" zoomScale="80" zoomScaleNormal="80" zoomScaleSheetLayoutView="80" workbookViewId="0">
      <selection activeCell="C10" sqref="C10"/>
    </sheetView>
  </sheetViews>
  <sheetFormatPr defaultColWidth="9.140625" defaultRowHeight="15" x14ac:dyDescent="0.25"/>
  <cols>
    <col min="1" max="1" width="8" style="1" customWidth="1"/>
    <col min="2" max="2" width="53.140625" style="37" customWidth="1"/>
    <col min="3" max="3" width="24.5703125" style="33" customWidth="1"/>
    <col min="4" max="4" width="16.5703125" style="1" customWidth="1"/>
    <col min="5" max="6" width="9.140625" style="1"/>
    <col min="7" max="8" width="16.42578125" style="1" customWidth="1"/>
    <col min="9" max="9" width="18.7109375" style="1" customWidth="1"/>
    <col min="10" max="10" width="14.85546875" style="1" customWidth="1"/>
    <col min="11" max="11" width="15" style="1" customWidth="1"/>
    <col min="12" max="12" width="19" style="1" customWidth="1"/>
    <col min="13" max="13" width="17" style="1" customWidth="1"/>
    <col min="14" max="16384" width="9.140625" style="1"/>
  </cols>
  <sheetData>
    <row r="1" spans="1:281" ht="18.75" x14ac:dyDescent="0.25">
      <c r="A1" s="43" t="s">
        <v>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281" ht="18.75" x14ac:dyDescent="0.3">
      <c r="A2" s="2"/>
      <c r="B2" s="34"/>
      <c r="C2" s="26"/>
      <c r="D2" s="3"/>
      <c r="E2" s="3"/>
      <c r="F2" s="3"/>
      <c r="G2" s="3"/>
      <c r="H2" s="3"/>
      <c r="I2" s="3"/>
      <c r="J2" s="3"/>
      <c r="K2" s="3"/>
      <c r="L2" s="3"/>
    </row>
    <row r="3" spans="1:281" ht="31.5" customHeight="1" x14ac:dyDescent="0.25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281" ht="10.5" customHeight="1" x14ac:dyDescent="0.3">
      <c r="A4" s="3"/>
      <c r="B4" s="35"/>
      <c r="C4" s="27"/>
      <c r="D4" s="4"/>
      <c r="E4" s="4"/>
      <c r="F4" s="4"/>
      <c r="G4" s="4"/>
      <c r="H4" s="4"/>
      <c r="I4" s="4"/>
      <c r="J4" s="4"/>
      <c r="K4" s="4"/>
      <c r="L4" s="4"/>
    </row>
    <row r="5" spans="1:281" ht="18.75" x14ac:dyDescent="0.3">
      <c r="A5" s="2" t="s">
        <v>13</v>
      </c>
      <c r="B5" s="34"/>
      <c r="C5" s="26"/>
      <c r="D5" s="3"/>
      <c r="E5" s="3"/>
      <c r="F5" s="3"/>
      <c r="G5" s="3"/>
      <c r="H5" s="3"/>
      <c r="I5" s="3"/>
      <c r="J5" s="3"/>
      <c r="K5" s="3"/>
      <c r="L5" s="3"/>
    </row>
    <row r="6" spans="1:281" ht="18.75" x14ac:dyDescent="0.3">
      <c r="A6" s="3"/>
      <c r="B6" s="35"/>
      <c r="C6" s="28"/>
      <c r="D6" s="5"/>
      <c r="E6" s="5"/>
      <c r="F6" s="5"/>
      <c r="G6" s="3"/>
      <c r="H6" s="3"/>
      <c r="I6" s="3"/>
      <c r="J6" s="3"/>
      <c r="K6" s="3"/>
      <c r="L6" s="3"/>
    </row>
    <row r="7" spans="1:281" ht="130.5" customHeight="1" x14ac:dyDescent="0.25">
      <c r="A7" s="17" t="s">
        <v>0</v>
      </c>
      <c r="B7" s="17" t="s">
        <v>5</v>
      </c>
      <c r="C7" s="29" t="s">
        <v>10</v>
      </c>
      <c r="D7" s="17" t="s">
        <v>11</v>
      </c>
      <c r="E7" s="17" t="s">
        <v>1</v>
      </c>
      <c r="F7" s="17" t="s">
        <v>2</v>
      </c>
      <c r="G7" s="17" t="s">
        <v>14</v>
      </c>
      <c r="H7" s="17" t="s">
        <v>15</v>
      </c>
      <c r="I7" s="17" t="s">
        <v>16</v>
      </c>
      <c r="J7" s="17" t="s">
        <v>9</v>
      </c>
      <c r="K7" s="17" t="s">
        <v>3</v>
      </c>
      <c r="L7" s="17" t="s">
        <v>6</v>
      </c>
      <c r="M7" s="17" t="s">
        <v>4</v>
      </c>
    </row>
    <row r="8" spans="1:281" s="19" customFormat="1" ht="27.75" customHeight="1" x14ac:dyDescent="0.25">
      <c r="A8" s="6">
        <v>1</v>
      </c>
      <c r="B8" s="36" t="s">
        <v>21</v>
      </c>
      <c r="C8" s="30" t="s">
        <v>22</v>
      </c>
      <c r="D8" s="6"/>
      <c r="E8" s="6" t="s">
        <v>18</v>
      </c>
      <c r="F8" s="6">
        <v>2</v>
      </c>
      <c r="G8" s="39">
        <v>6914</v>
      </c>
      <c r="H8" s="39">
        <v>5999</v>
      </c>
      <c r="I8" s="39">
        <v>5100</v>
      </c>
      <c r="J8" s="40">
        <f t="shared" ref="J8:J10" si="0">ROUNDDOWN(AVERAGE(G8:I8),2)</f>
        <v>6004.33</v>
      </c>
      <c r="K8" s="8">
        <f t="shared" ref="K8:K10" si="1">STDEV(G8:I8)</f>
        <v>907.01</v>
      </c>
      <c r="L8" s="9">
        <f t="shared" ref="L8:L10" si="2">K8/J8</f>
        <v>0.15110000000000001</v>
      </c>
      <c r="M8" s="7">
        <f t="shared" ref="M8:M10" si="3">J8*F8</f>
        <v>12008.66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  <c r="IU8" s="41"/>
      <c r="IV8" s="41"/>
      <c r="IW8" s="41"/>
      <c r="IX8" s="41"/>
      <c r="IY8" s="41"/>
      <c r="IZ8" s="41"/>
      <c r="JA8" s="41"/>
      <c r="JB8" s="41"/>
      <c r="JC8" s="41"/>
      <c r="JD8" s="41"/>
      <c r="JE8" s="41"/>
      <c r="JF8" s="41"/>
      <c r="JG8" s="41"/>
      <c r="JH8" s="41"/>
      <c r="JI8" s="41"/>
      <c r="JJ8" s="41"/>
      <c r="JK8" s="41"/>
      <c r="JL8" s="41"/>
      <c r="JM8" s="41"/>
      <c r="JN8" s="41"/>
      <c r="JO8" s="41"/>
      <c r="JP8" s="41"/>
      <c r="JQ8" s="41"/>
      <c r="JR8" s="41"/>
      <c r="JS8" s="41"/>
      <c r="JT8" s="41"/>
      <c r="JU8" s="41"/>
    </row>
    <row r="9" spans="1:281" s="19" customFormat="1" ht="37.5" customHeight="1" x14ac:dyDescent="0.25">
      <c r="A9" s="6">
        <v>2</v>
      </c>
      <c r="B9" s="36" t="s">
        <v>23</v>
      </c>
      <c r="C9" s="30" t="s">
        <v>24</v>
      </c>
      <c r="D9" s="6"/>
      <c r="E9" s="6" t="s">
        <v>25</v>
      </c>
      <c r="F9" s="6">
        <v>40</v>
      </c>
      <c r="G9" s="39">
        <v>140</v>
      </c>
      <c r="H9" s="39">
        <v>160</v>
      </c>
      <c r="I9" s="39">
        <v>119</v>
      </c>
      <c r="J9" s="40">
        <f t="shared" si="0"/>
        <v>139.66</v>
      </c>
      <c r="K9" s="8">
        <f t="shared" si="1"/>
        <v>20.5</v>
      </c>
      <c r="L9" s="9">
        <f t="shared" si="2"/>
        <v>0.14680000000000001</v>
      </c>
      <c r="M9" s="7">
        <f t="shared" si="3"/>
        <v>5586.4</v>
      </c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</row>
    <row r="10" spans="1:281" s="19" customFormat="1" ht="27.75" customHeight="1" x14ac:dyDescent="0.25">
      <c r="A10" s="6">
        <v>3</v>
      </c>
      <c r="B10" s="36" t="s">
        <v>26</v>
      </c>
      <c r="C10" s="30" t="s">
        <v>27</v>
      </c>
      <c r="D10" s="6"/>
      <c r="E10" s="6" t="s">
        <v>18</v>
      </c>
      <c r="F10" s="6">
        <v>1</v>
      </c>
      <c r="G10" s="39">
        <v>1746</v>
      </c>
      <c r="H10" s="39">
        <v>1861.5</v>
      </c>
      <c r="I10" s="39">
        <v>1830</v>
      </c>
      <c r="J10" s="40">
        <f t="shared" si="0"/>
        <v>1812.5</v>
      </c>
      <c r="K10" s="8">
        <f t="shared" si="1"/>
        <v>59.71</v>
      </c>
      <c r="L10" s="9">
        <f t="shared" si="2"/>
        <v>3.2899999999999999E-2</v>
      </c>
      <c r="M10" s="7">
        <f t="shared" si="3"/>
        <v>1812.5</v>
      </c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</row>
    <row r="11" spans="1:281" s="19" customFormat="1" ht="27.75" customHeight="1" x14ac:dyDescent="0.3">
      <c r="A11" s="20"/>
      <c r="B11" s="10" t="s">
        <v>7</v>
      </c>
      <c r="C11" s="31"/>
      <c r="D11" s="21"/>
      <c r="E11" s="22"/>
      <c r="F11" s="22">
        <f t="shared" ref="F11:J11" si="4">SUM(F8:F10)</f>
        <v>43</v>
      </c>
      <c r="G11" s="22">
        <f t="shared" si="4"/>
        <v>8800</v>
      </c>
      <c r="H11" s="22">
        <f t="shared" si="4"/>
        <v>8020.5</v>
      </c>
      <c r="I11" s="23">
        <f t="shared" si="4"/>
        <v>7049</v>
      </c>
      <c r="J11" s="24">
        <f t="shared" si="4"/>
        <v>7956.49</v>
      </c>
      <c r="K11" s="25"/>
      <c r="L11" s="18">
        <f>SUM(L8:L10)</f>
        <v>0.33</v>
      </c>
      <c r="M11" s="38">
        <f>SUM(M8:M10)</f>
        <v>19407.560000000001</v>
      </c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</row>
    <row r="12" spans="1:281" ht="18.75" x14ac:dyDescent="0.25">
      <c r="A12" s="10"/>
      <c r="B12" s="42"/>
      <c r="C12" s="32"/>
      <c r="D12" s="10"/>
      <c r="E12" s="10"/>
      <c r="F12" s="11"/>
      <c r="G12" s="12"/>
      <c r="H12" s="12"/>
      <c r="I12" s="13"/>
      <c r="J12" s="13"/>
      <c r="K12" s="10"/>
      <c r="L12" s="12"/>
      <c r="M12" s="19"/>
    </row>
    <row r="13" spans="1:281" ht="18.75" x14ac:dyDescent="0.3">
      <c r="A13" s="3" t="s">
        <v>12</v>
      </c>
      <c r="B13" s="34"/>
      <c r="C13" s="26"/>
      <c r="D13" s="3"/>
      <c r="E13" s="3"/>
      <c r="F13" s="3"/>
      <c r="G13" s="3"/>
      <c r="H13" s="3"/>
      <c r="I13" s="3"/>
      <c r="J13" s="3"/>
      <c r="K13" s="3"/>
      <c r="L13" s="3"/>
    </row>
    <row r="14" spans="1:281" ht="18.75" x14ac:dyDescent="0.3">
      <c r="A14" s="14" t="s">
        <v>17</v>
      </c>
      <c r="B14" s="34"/>
      <c r="C14" s="26" t="s">
        <v>28</v>
      </c>
      <c r="D14" s="15"/>
      <c r="E14" s="3"/>
      <c r="F14" s="3"/>
      <c r="G14" s="3"/>
      <c r="H14" s="3"/>
      <c r="I14" s="3"/>
      <c r="J14" s="3"/>
      <c r="K14" s="3"/>
      <c r="L14" s="3"/>
    </row>
    <row r="15" spans="1:281" ht="18.75" x14ac:dyDescent="0.3">
      <c r="A15" s="3"/>
      <c r="B15" s="34"/>
      <c r="C15" s="26"/>
      <c r="D15" s="3"/>
      <c r="E15" s="3"/>
      <c r="F15" s="3"/>
      <c r="G15" s="3"/>
      <c r="H15" s="3"/>
      <c r="I15" s="3"/>
      <c r="J15" s="16"/>
      <c r="K15" s="3"/>
      <c r="L15" s="3"/>
    </row>
    <row r="16" spans="1:281" ht="18.75" x14ac:dyDescent="0.3">
      <c r="A16" s="3" t="s">
        <v>19</v>
      </c>
      <c r="B16" s="34"/>
      <c r="C16" s="26"/>
      <c r="D16" s="3"/>
      <c r="E16" s="3"/>
      <c r="F16" s="3"/>
      <c r="G16" s="3"/>
      <c r="H16" s="3"/>
      <c r="I16" s="3"/>
      <c r="J16" s="3"/>
      <c r="K16" s="3"/>
      <c r="L16" s="3"/>
    </row>
    <row r="17" spans="1:12" ht="18.75" x14ac:dyDescent="0.3">
      <c r="A17" s="3"/>
      <c r="B17" s="34"/>
      <c r="C17" s="26"/>
      <c r="D17" s="3"/>
      <c r="E17" s="3"/>
      <c r="F17" s="3"/>
      <c r="G17" s="3"/>
      <c r="H17" s="3"/>
      <c r="I17" s="3"/>
      <c r="J17" s="3"/>
      <c r="K17" s="3"/>
      <c r="L17" s="3"/>
    </row>
    <row r="18" spans="1:12" ht="18.75" x14ac:dyDescent="0.3">
      <c r="A18" s="3"/>
      <c r="B18" s="34"/>
      <c r="C18" s="26"/>
      <c r="D18" s="3"/>
      <c r="E18" s="3"/>
      <c r="F18" s="3"/>
      <c r="G18" s="3"/>
      <c r="H18" s="3"/>
      <c r="I18" s="3"/>
      <c r="J18" s="3"/>
      <c r="K18" s="3"/>
      <c r="L18" s="3"/>
    </row>
    <row r="19" spans="1:12" ht="18.75" x14ac:dyDescent="0.3">
      <c r="A19" s="3"/>
      <c r="B19" s="34"/>
      <c r="C19" s="26"/>
      <c r="D19" s="3"/>
      <c r="E19" s="3"/>
      <c r="F19" s="3"/>
      <c r="G19" s="3"/>
      <c r="H19" s="3"/>
      <c r="I19" s="3"/>
      <c r="J19" s="3"/>
      <c r="K19" s="3"/>
      <c r="L19" s="3"/>
    </row>
  </sheetData>
  <mergeCells count="2">
    <mergeCell ref="A1:L1"/>
    <mergeCell ref="A3:L3"/>
  </mergeCells>
  <pageMargins left="0.70866141732283472" right="0.70866141732283472" top="0.74803149606299213" bottom="0.74803149606299213" header="0.31496062992125984" footer="0.31496062992125984"/>
  <pageSetup paperSize="9" scale="51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N23" sqref="N23"/>
    </sheetView>
  </sheetViews>
  <sheetFormatPr defaultRowHeight="15" x14ac:dyDescent="0.25"/>
  <sheetData>
    <row r="1" ht="15" customHeight="1" x14ac:dyDescent="0.25"/>
    <row r="3" ht="28.5" customHeight="1" x14ac:dyDescent="0.25"/>
    <row r="6" ht="15.75" customHeight="1" x14ac:dyDescent="0.25"/>
    <row r="10" ht="32.25" customHeight="1" x14ac:dyDescent="0.25"/>
    <row r="11" ht="33.75" customHeight="1" x14ac:dyDescent="0.25"/>
    <row r="12" ht="79.5" customHeight="1" x14ac:dyDescent="0.25"/>
    <row r="13" ht="50.25" customHeight="1" x14ac:dyDescent="0.25"/>
    <row r="14" ht="34.5" customHeight="1" x14ac:dyDescent="0.25"/>
    <row r="15" ht="34.5" customHeight="1" x14ac:dyDescent="0.25"/>
    <row r="18" ht="19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Анализ рынка (базовый)</vt:lpstr>
      <vt:lpstr>Обоснование </vt:lpstr>
      <vt:lpstr>'Анализ рынка (базовый)'!Область_печати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2026-10-14T06:30:38Z</dcterms:modified>
</cp:coreProperties>
</file>