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Novozhilova\Desktop\Мои документы\1_Закупки\Журналы, знаки по охране труда\"/>
    </mc:Choice>
  </mc:AlternateContent>
  <xr:revisionPtr revIDLastSave="0" documentId="13_ncr:1_{6CCE0D41-55A4-4D1C-9B8F-975E5786957D}" xr6:coauthVersionLast="36" xr6:coauthVersionMax="36" xr10:uidLastSave="{00000000-0000-0000-0000-000000000000}"/>
  <bookViews>
    <workbookView xWindow="0" yWindow="0" windowWidth="38400" windowHeight="18720" tabRatio="500" xr2:uid="{00000000-000D-0000-FFFF-FFFF00000000}"/>
  </bookViews>
  <sheets>
    <sheet name="Лист1" sheetId="1" r:id="rId1"/>
    <sheet name="Лист2" sheetId="3" r:id="rId2"/>
  </sheets>
  <definedNames>
    <definedName name="_xlnm._FilterDatabase" localSheetId="0" hidden="1">Лист1!$A$13:$ALZ$22</definedName>
    <definedName name="_xlnm.Print_Area" localSheetId="0">Лист1!$A$1:$K$29</definedName>
  </definedNames>
  <calcPr calcId="191029"/>
</workbook>
</file>

<file path=xl/calcChain.xml><?xml version="1.0" encoding="utf-8"?>
<calcChain xmlns="http://schemas.openxmlformats.org/spreadsheetml/2006/main">
  <c r="H15" i="1" l="1"/>
  <c r="K15" i="1" s="1"/>
  <c r="I15" i="1"/>
  <c r="H16" i="1"/>
  <c r="K16" i="1" s="1"/>
  <c r="I16" i="1"/>
  <c r="H17" i="1"/>
  <c r="K17" i="1" s="1"/>
  <c r="I17" i="1"/>
  <c r="H18" i="1"/>
  <c r="K18" i="1" s="1"/>
  <c r="I18" i="1"/>
  <c r="H19" i="1"/>
  <c r="K19" i="1" s="1"/>
  <c r="I19" i="1"/>
  <c r="H20" i="1"/>
  <c r="K20" i="1" s="1"/>
  <c r="I20" i="1"/>
  <c r="H21" i="1"/>
  <c r="K21" i="1" s="1"/>
  <c r="I21" i="1"/>
  <c r="J17" i="1" l="1"/>
  <c r="J21" i="1"/>
  <c r="J16" i="1"/>
  <c r="J20" i="1"/>
  <c r="J15" i="1"/>
  <c r="J19" i="1"/>
  <c r="J18" i="1"/>
  <c r="I14" i="1"/>
  <c r="H14" i="1"/>
  <c r="K14" i="1" s="1"/>
  <c r="K22" i="1" s="1"/>
  <c r="J14" i="1" l="1"/>
</calcChain>
</file>

<file path=xl/sharedStrings.xml><?xml version="1.0" encoding="utf-8"?>
<sst xmlns="http://schemas.openxmlformats.org/spreadsheetml/2006/main" count="45" uniqueCount="38">
  <si>
    <t>П/П</t>
  </si>
  <si>
    <t>Ед. изм.</t>
  </si>
  <si>
    <t>Кол-во</t>
  </si>
  <si>
    <t>Средняя арифметическая цена за единицу, руб.</t>
  </si>
  <si>
    <t xml:space="preserve">Среднее квадратичное отклонение </t>
  </si>
  <si>
    <t>Коэффициент вариации, % (не должен превышать 33%)</t>
  </si>
  <si>
    <t>Цена, определенная методом сопоставимых рыночных цен (анализа рынка)</t>
  </si>
  <si>
    <t>Наименование</t>
  </si>
  <si>
    <t xml:space="preserve">
При расчете начальной (максимальной) цены контракта использовался метод сопоставимых рыночных цен (анализа рынка). Расчет производился по формуле 
где:
    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  - - цена единицы товара, работы, услуги, представленная в источнике с номером i (руб.)
</t>
  </si>
  <si>
    <t xml:space="preserve">В целях определения однородности совокупности значений выявленных цен, используемых в расчете НМЦК определен коэффициент вариации по следующей формуле:                                                                                             Где V - коэффициент вариации;                                                                                                 - среднее квадратичное отклонение;  </t>
  </si>
  <si>
    <t>цена единицы товара, работы, услуги, указанная в источнике с номером i</t>
  </si>
  <si>
    <t>(ц)</t>
  </si>
  <si>
    <t>средняя арифметическая величины цены единицы товара, работы, услуги</t>
  </si>
  <si>
    <t>n</t>
  </si>
  <si>
    <t>количество значений, использумых в расчете</t>
  </si>
  <si>
    <t>Информацию о валюте, используемой для определения и обоснования начальной (максимальной) цены контракта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</si>
  <si>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</si>
  <si>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</t>
  </si>
  <si>
    <t>Не применяется</t>
  </si>
  <si>
    <t>Наименование объекта закупки</t>
  </si>
  <si>
    <t>Цена товаров (Работ, услуг) поставщиков (подрядчиков, исполнителей)</t>
  </si>
  <si>
    <t>Итого:</t>
  </si>
  <si>
    <t>Место поставки: г. Москва, ул. Добролюбова, 20А</t>
  </si>
  <si>
    <t>Контактный тел. 8 (495) 916-28-84</t>
  </si>
  <si>
    <t>шт.</t>
  </si>
  <si>
    <t xml:space="preserve"> Обоснование начальной (максимальной) цены контракта на закупку</t>
  </si>
  <si>
    <t>журналов по охране труда и эдектробезопасности</t>
  </si>
  <si>
    <t>Поставщик 3 № б/н от 20.08.2026</t>
  </si>
  <si>
    <t>Журнал регистрации инструктажа на рабочем месте</t>
  </si>
  <si>
    <t>Журнал регистрации несчастных случаев</t>
  </si>
  <si>
    <t>Журнал учета микроповреждений (микротравм) работников</t>
  </si>
  <si>
    <t>Журнал учета инструкций по охране труда для работников</t>
  </si>
  <si>
    <t>Журнал учета выдачи инструкций по охране труда</t>
  </si>
  <si>
    <t>Журнал учета и осмотра такелажных средств, механизмов, приспособлений</t>
  </si>
  <si>
    <t>Журнал учета присвоения группы I по электробезопасности неэлектротехническому персоналу</t>
  </si>
  <si>
    <t>Поставщик 1 №  6008 от 17.08.2026</t>
  </si>
  <si>
    <t>Поставщик 2 №  375 от  02.10.2026</t>
  </si>
  <si>
    <t>Журнал регистрации вводного инструктажа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</si>
</sst>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2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/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D987CCC5-5522-4E75-B4C2-C14EF9238BB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1440</xdr:colOff>
      <xdr:row>11</xdr:row>
      <xdr:rowOff>1440</xdr:rowOff>
    </xdr:from>
    <xdr:to>
      <xdr:col>8</xdr:col>
      <xdr:colOff>1466640</xdr:colOff>
      <xdr:row>11</xdr:row>
      <xdr:rowOff>742680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0000" y="5923800"/>
          <a:ext cx="1465200" cy="741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58680</xdr:colOff>
      <xdr:row>11</xdr:row>
      <xdr:rowOff>182520</xdr:rowOff>
    </xdr:from>
    <xdr:to>
      <xdr:col>10</xdr:col>
      <xdr:colOff>9361</xdr:colOff>
      <xdr:row>11</xdr:row>
      <xdr:rowOff>637920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880360" y="6104880"/>
          <a:ext cx="1112760" cy="455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57240</xdr:colOff>
      <xdr:row>11</xdr:row>
      <xdr:rowOff>325440</xdr:rowOff>
    </xdr:from>
    <xdr:to>
      <xdr:col>10</xdr:col>
      <xdr:colOff>1684440</xdr:colOff>
      <xdr:row>11</xdr:row>
      <xdr:rowOff>723600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041000" y="6247800"/>
          <a:ext cx="1627200" cy="398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189000</xdr:colOff>
      <xdr:row>4</xdr:row>
      <xdr:rowOff>569880</xdr:rowOff>
    </xdr:from>
    <xdr:to>
      <xdr:col>1</xdr:col>
      <xdr:colOff>1790640</xdr:colOff>
      <xdr:row>4</xdr:row>
      <xdr:rowOff>959040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26960" y="1636560"/>
          <a:ext cx="1601640" cy="389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9360</xdr:colOff>
      <xdr:row>5</xdr:row>
      <xdr:rowOff>544680</xdr:rowOff>
    </xdr:from>
    <xdr:to>
      <xdr:col>0</xdr:col>
      <xdr:colOff>160200</xdr:colOff>
      <xdr:row>5</xdr:row>
      <xdr:rowOff>771480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360" y="2906640"/>
          <a:ext cx="150840" cy="2268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8</xdr:col>
      <xdr:colOff>1301750</xdr:colOff>
      <xdr:row>5</xdr:row>
      <xdr:rowOff>857250</xdr:rowOff>
    </xdr:from>
    <xdr:ext cx="2036880" cy="512850"/>
    <xdr:pic>
      <xdr:nvPicPr>
        <xdr:cNvPr id="10" name="Picture 4">
          <a:extLst>
            <a:ext uri="{FF2B5EF4-FFF2-40B4-BE49-F238E27FC236}">
              <a16:creationId xmlns:a16="http://schemas.microsoft.com/office/drawing/2014/main" id="{5183BD1F-49C5-4D79-86E8-F82A823E0E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98250" y="3222625"/>
          <a:ext cx="2036880" cy="51285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</xdr:col>
      <xdr:colOff>2465294</xdr:colOff>
      <xdr:row>6</xdr:row>
      <xdr:rowOff>340845</xdr:rowOff>
    </xdr:from>
    <xdr:ext cx="2002555" cy="879625"/>
    <xdr:pic>
      <xdr:nvPicPr>
        <xdr:cNvPr id="11" name="Picture 5">
          <a:extLst>
            <a:ext uri="{FF2B5EF4-FFF2-40B4-BE49-F238E27FC236}">
              <a16:creationId xmlns:a16="http://schemas.microsoft.com/office/drawing/2014/main" id="{2FD8F622-C6B8-45A6-8AB8-9E459AD7FF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29000" y="3568139"/>
          <a:ext cx="2002555" cy="879625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169956</xdr:colOff>
      <xdr:row>7</xdr:row>
      <xdr:rowOff>487456</xdr:rowOff>
    </xdr:from>
    <xdr:to>
      <xdr:col>0</xdr:col>
      <xdr:colOff>900206</xdr:colOff>
      <xdr:row>7</xdr:row>
      <xdr:rowOff>960531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98205939-14ED-4EC4-8D47-B253D474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956" y="4375897"/>
          <a:ext cx="730250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60"/>
  <sheetViews>
    <sheetView tabSelected="1" zoomScale="70" zoomScaleNormal="70" zoomScaleSheetLayoutView="90" workbookViewId="0">
      <selection activeCell="A21" sqref="A21:D21"/>
    </sheetView>
  </sheetViews>
  <sheetFormatPr defaultRowHeight="15.75" x14ac:dyDescent="0.25"/>
  <cols>
    <col min="1" max="1" width="14.42578125" style="1" customWidth="1"/>
    <col min="2" max="2" width="46" style="1" customWidth="1"/>
    <col min="3" max="3" width="22.7109375" style="1" customWidth="1"/>
    <col min="4" max="4" width="20" style="1" customWidth="1"/>
    <col min="5" max="5" width="16.85546875" style="7" customWidth="1"/>
    <col min="6" max="6" width="19" style="1" customWidth="1"/>
    <col min="7" max="7" width="16.42578125" style="1" customWidth="1"/>
    <col min="8" max="8" width="17.85546875" style="1"/>
    <col min="9" max="9" width="24.7109375" style="1"/>
    <col min="10" max="10" width="16.42578125" style="1"/>
    <col min="11" max="11" width="32" style="1"/>
    <col min="12" max="1014" width="16.42578125" style="1"/>
  </cols>
  <sheetData>
    <row r="1" spans="1:1014" ht="30" customHeight="1" x14ac:dyDescent="0.25">
      <c r="A1" s="19"/>
      <c r="B1" s="19"/>
      <c r="C1" s="19"/>
      <c r="D1" s="19"/>
      <c r="E1" s="20"/>
      <c r="F1" s="37"/>
      <c r="G1" s="37"/>
      <c r="H1" s="37"/>
      <c r="I1" s="37"/>
      <c r="J1" s="37"/>
      <c r="K1" s="37"/>
    </row>
    <row r="2" spans="1:1014" s="2" customFormat="1" ht="15.75" customHeight="1" x14ac:dyDescent="0.25">
      <c r="A2" s="38" t="s">
        <v>25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014" ht="27.75" customHeight="1" x14ac:dyDescent="0.25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014" ht="10.5" customHeight="1" x14ac:dyDescent="0.25">
      <c r="A4" s="40" t="s">
        <v>8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014" ht="102" customHeight="1" x14ac:dyDescent="0.25">
      <c r="A5" s="43"/>
      <c r="B5" s="44"/>
      <c r="C5" s="44"/>
      <c r="D5" s="44"/>
      <c r="E5" s="44"/>
      <c r="F5" s="44"/>
      <c r="G5" s="44"/>
      <c r="H5" s="44"/>
      <c r="I5" s="44"/>
      <c r="J5" s="44"/>
      <c r="K5" s="45"/>
    </row>
    <row r="6" spans="1:1014" ht="68.45" customHeight="1" x14ac:dyDescent="0.25">
      <c r="A6" s="43"/>
      <c r="B6" s="44"/>
      <c r="C6" s="44"/>
      <c r="D6" s="44"/>
      <c r="E6" s="44"/>
      <c r="F6" s="44"/>
      <c r="G6" s="44"/>
      <c r="H6" s="44"/>
      <c r="I6" s="44"/>
      <c r="J6" s="44"/>
      <c r="K6" s="45"/>
    </row>
    <row r="7" spans="1:1014" ht="51.75" customHeight="1" x14ac:dyDescent="0.25">
      <c r="A7" s="46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014" ht="123" customHeight="1" x14ac:dyDescent="0.25">
      <c r="A8" s="21"/>
      <c r="B8" s="47" t="s">
        <v>10</v>
      </c>
      <c r="C8" s="47"/>
      <c r="D8" s="47"/>
      <c r="E8" s="47"/>
      <c r="F8" s="47"/>
      <c r="G8" s="47"/>
      <c r="H8" s="47"/>
      <c r="I8" s="47"/>
      <c r="J8" s="47"/>
      <c r="K8" s="47"/>
    </row>
    <row r="9" spans="1:1014" ht="32.25" customHeight="1" x14ac:dyDescent="0.25">
      <c r="A9" s="22" t="s">
        <v>11</v>
      </c>
      <c r="B9" s="48" t="s">
        <v>12</v>
      </c>
      <c r="C9" s="48"/>
      <c r="D9" s="48"/>
      <c r="E9" s="48"/>
      <c r="F9" s="49"/>
      <c r="G9" s="49"/>
      <c r="H9" s="49"/>
      <c r="I9" s="49"/>
      <c r="J9" s="49"/>
      <c r="K9" s="49"/>
    </row>
    <row r="10" spans="1:1014" ht="30" customHeight="1" x14ac:dyDescent="0.25">
      <c r="A10" s="23" t="s">
        <v>13</v>
      </c>
      <c r="B10" s="48" t="s">
        <v>14</v>
      </c>
      <c r="C10" s="48"/>
      <c r="D10" s="48"/>
      <c r="E10" s="48"/>
      <c r="F10" s="49"/>
      <c r="G10" s="49"/>
      <c r="H10" s="49"/>
      <c r="I10" s="49"/>
      <c r="J10" s="49"/>
      <c r="K10" s="49"/>
    </row>
    <row r="11" spans="1:1014" s="3" customFormat="1" ht="78" customHeight="1" x14ac:dyDescent="0.25">
      <c r="A11" s="51" t="s">
        <v>0</v>
      </c>
      <c r="B11" s="51" t="s">
        <v>19</v>
      </c>
      <c r="C11" s="51" t="s">
        <v>1</v>
      </c>
      <c r="D11" s="51" t="s">
        <v>2</v>
      </c>
      <c r="E11" s="51" t="s">
        <v>20</v>
      </c>
      <c r="F11" s="51"/>
      <c r="G11" s="51"/>
      <c r="H11" s="51" t="s">
        <v>3</v>
      </c>
      <c r="I11" s="18" t="s">
        <v>4</v>
      </c>
      <c r="J11" s="18" t="s">
        <v>5</v>
      </c>
      <c r="K11" s="18" t="s">
        <v>6</v>
      </c>
    </row>
    <row r="12" spans="1:1014" ht="67.900000000000006" customHeight="1" x14ac:dyDescent="0.25">
      <c r="A12" s="51"/>
      <c r="B12" s="51"/>
      <c r="C12" s="51"/>
      <c r="D12" s="51"/>
      <c r="E12" s="18" t="s">
        <v>35</v>
      </c>
      <c r="F12" s="30" t="s">
        <v>36</v>
      </c>
      <c r="G12" s="30" t="s">
        <v>27</v>
      </c>
      <c r="H12" s="51"/>
      <c r="I12" s="24"/>
      <c r="J12" s="24"/>
      <c r="K12" s="24"/>
    </row>
    <row r="13" spans="1:1014" x14ac:dyDescent="0.25">
      <c r="A13" s="18"/>
      <c r="B13" s="15" t="s">
        <v>7</v>
      </c>
      <c r="C13" s="18"/>
      <c r="D13" s="18"/>
      <c r="E13" s="18"/>
      <c r="F13" s="18"/>
      <c r="G13" s="18"/>
      <c r="H13" s="18"/>
      <c r="I13" s="24"/>
      <c r="J13" s="24"/>
      <c r="K13" s="24"/>
    </row>
    <row r="14" spans="1:1014" s="17" customFormat="1" x14ac:dyDescent="0.25">
      <c r="A14" s="25">
        <v>1</v>
      </c>
      <c r="B14" s="34" t="s">
        <v>37</v>
      </c>
      <c r="C14" s="33" t="s">
        <v>24</v>
      </c>
      <c r="D14" s="16">
        <v>1</v>
      </c>
      <c r="E14" s="10">
        <v>282</v>
      </c>
      <c r="F14" s="10">
        <v>450.82</v>
      </c>
      <c r="G14" s="10">
        <v>461</v>
      </c>
      <c r="H14" s="11">
        <f>AVERAGE(E14:G14)</f>
        <v>397.94</v>
      </c>
      <c r="I14" s="9">
        <f>_xlfn.VAR.S(E14:G14)^0.5</f>
        <v>100.53591795970239</v>
      </c>
      <c r="J14" s="9">
        <f>(I14/H14)*100</f>
        <v>25.264089551113834</v>
      </c>
      <c r="K14" s="31">
        <f>H14*D14</f>
        <v>397.94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</row>
    <row r="15" spans="1:1014" s="36" customFormat="1" ht="31.5" x14ac:dyDescent="0.25">
      <c r="A15" s="35">
        <v>2</v>
      </c>
      <c r="B15" s="19" t="s">
        <v>28</v>
      </c>
      <c r="C15" s="58" t="s">
        <v>24</v>
      </c>
      <c r="D15" s="59">
        <v>2</v>
      </c>
      <c r="E15" s="10">
        <v>282</v>
      </c>
      <c r="F15" s="10">
        <v>450.82</v>
      </c>
      <c r="G15" s="10">
        <v>399</v>
      </c>
      <c r="H15" s="11">
        <f t="shared" ref="H15:H21" si="0">AVERAGE(E15:G15)</f>
        <v>377.27333333333331</v>
      </c>
      <c r="I15" s="9">
        <f t="shared" ref="I15:I21" si="1">_xlfn.VAR.S(E15:G15)^0.5</f>
        <v>86.481698256529114</v>
      </c>
      <c r="J15" s="9">
        <f t="shared" ref="J15:J21" si="2">(I15/H15)*100</f>
        <v>22.922822955027065</v>
      </c>
      <c r="K15" s="31">
        <f t="shared" ref="K15:K21" si="3">H15*D15</f>
        <v>754.54666666666662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</row>
    <row r="16" spans="1:1014" s="36" customFormat="1" x14ac:dyDescent="0.25">
      <c r="A16" s="25">
        <v>3</v>
      </c>
      <c r="B16" s="34" t="s">
        <v>29</v>
      </c>
      <c r="C16" s="58" t="s">
        <v>24</v>
      </c>
      <c r="D16" s="59">
        <v>1</v>
      </c>
      <c r="E16" s="10">
        <v>282</v>
      </c>
      <c r="F16" s="10">
        <v>450.82</v>
      </c>
      <c r="G16" s="10">
        <v>343</v>
      </c>
      <c r="H16" s="11">
        <f t="shared" si="0"/>
        <v>358.60666666666663</v>
      </c>
      <c r="I16" s="9">
        <f t="shared" si="1"/>
        <v>85.4852275737356</v>
      </c>
      <c r="J16" s="9">
        <f t="shared" si="2"/>
        <v>23.838159052741801</v>
      </c>
      <c r="K16" s="31">
        <f t="shared" si="3"/>
        <v>358.60666666666663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</row>
    <row r="17" spans="1:1014" s="36" customFormat="1" ht="31.5" x14ac:dyDescent="0.25">
      <c r="A17" s="35">
        <v>4</v>
      </c>
      <c r="B17" s="34" t="s">
        <v>30</v>
      </c>
      <c r="C17" s="58" t="s">
        <v>24</v>
      </c>
      <c r="D17" s="59">
        <v>1</v>
      </c>
      <c r="E17" s="10">
        <v>282</v>
      </c>
      <c r="F17" s="10">
        <v>450.82</v>
      </c>
      <c r="G17" s="10">
        <v>343</v>
      </c>
      <c r="H17" s="11">
        <f t="shared" si="0"/>
        <v>358.60666666666663</v>
      </c>
      <c r="I17" s="9">
        <f t="shared" si="1"/>
        <v>85.4852275737356</v>
      </c>
      <c r="J17" s="9">
        <f t="shared" si="2"/>
        <v>23.838159052741801</v>
      </c>
      <c r="K17" s="31">
        <f t="shared" si="3"/>
        <v>358.60666666666663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</row>
    <row r="18" spans="1:1014" s="36" customFormat="1" ht="31.5" x14ac:dyDescent="0.25">
      <c r="A18" s="25">
        <v>5</v>
      </c>
      <c r="B18" s="34" t="s">
        <v>31</v>
      </c>
      <c r="C18" s="58" t="s">
        <v>24</v>
      </c>
      <c r="D18" s="59">
        <v>1</v>
      </c>
      <c r="E18" s="10">
        <v>282</v>
      </c>
      <c r="F18" s="10">
        <v>450.82</v>
      </c>
      <c r="G18" s="10">
        <v>343</v>
      </c>
      <c r="H18" s="11">
        <f t="shared" si="0"/>
        <v>358.60666666666663</v>
      </c>
      <c r="I18" s="9">
        <f t="shared" si="1"/>
        <v>85.4852275737356</v>
      </c>
      <c r="J18" s="9">
        <f t="shared" si="2"/>
        <v>23.838159052741801</v>
      </c>
      <c r="K18" s="31">
        <f t="shared" si="3"/>
        <v>358.60666666666663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</row>
    <row r="19" spans="1:1014" s="36" customFormat="1" ht="31.5" x14ac:dyDescent="0.25">
      <c r="A19" s="35">
        <v>6</v>
      </c>
      <c r="B19" s="34" t="s">
        <v>32</v>
      </c>
      <c r="C19" s="58" t="s">
        <v>24</v>
      </c>
      <c r="D19" s="59">
        <v>1</v>
      </c>
      <c r="E19" s="10">
        <v>282</v>
      </c>
      <c r="F19" s="10">
        <v>450.82</v>
      </c>
      <c r="G19" s="10">
        <v>383</v>
      </c>
      <c r="H19" s="11">
        <f t="shared" si="0"/>
        <v>371.94</v>
      </c>
      <c r="I19" s="9">
        <f t="shared" si="1"/>
        <v>84.95169686357076</v>
      </c>
      <c r="J19" s="9">
        <f t="shared" si="2"/>
        <v>22.840161548521472</v>
      </c>
      <c r="K19" s="31">
        <f t="shared" si="3"/>
        <v>371.94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</row>
    <row r="20" spans="1:1014" s="36" customFormat="1" ht="31.5" x14ac:dyDescent="0.25">
      <c r="A20" s="25">
        <v>7</v>
      </c>
      <c r="B20" s="34" t="s">
        <v>33</v>
      </c>
      <c r="C20" s="58" t="s">
        <v>24</v>
      </c>
      <c r="D20" s="59">
        <v>1</v>
      </c>
      <c r="E20" s="10">
        <v>282</v>
      </c>
      <c r="F20" s="10">
        <v>450.82</v>
      </c>
      <c r="G20" s="10">
        <v>387</v>
      </c>
      <c r="H20" s="11">
        <f t="shared" si="0"/>
        <v>373.27333333333331</v>
      </c>
      <c r="I20" s="9">
        <f t="shared" si="1"/>
        <v>85.242971166737973</v>
      </c>
      <c r="J20" s="9">
        <f t="shared" si="2"/>
        <v>22.836608874659671</v>
      </c>
      <c r="K20" s="31">
        <f t="shared" si="3"/>
        <v>373.27333333333331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</row>
    <row r="21" spans="1:1014" s="36" customFormat="1" ht="47.25" x14ac:dyDescent="0.25">
      <c r="A21" s="60">
        <v>8</v>
      </c>
      <c r="B21" s="34" t="s">
        <v>34</v>
      </c>
      <c r="C21" s="58" t="s">
        <v>24</v>
      </c>
      <c r="D21" s="59">
        <v>1</v>
      </c>
      <c r="E21" s="10">
        <v>282</v>
      </c>
      <c r="F21" s="10">
        <v>450.82</v>
      </c>
      <c r="G21" s="10">
        <v>343</v>
      </c>
      <c r="H21" s="11">
        <f t="shared" si="0"/>
        <v>358.60666666666663</v>
      </c>
      <c r="I21" s="9">
        <f t="shared" si="1"/>
        <v>85.4852275737356</v>
      </c>
      <c r="J21" s="9">
        <f t="shared" si="2"/>
        <v>23.838159052741801</v>
      </c>
      <c r="K21" s="31">
        <f t="shared" si="3"/>
        <v>358.60666666666663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</row>
    <row r="22" spans="1:1014" ht="20.25" x14ac:dyDescent="0.25">
      <c r="A22" s="19"/>
      <c r="B22" s="32" t="s">
        <v>21</v>
      </c>
      <c r="C22" s="26"/>
      <c r="D22" s="26"/>
      <c r="E22" s="29"/>
      <c r="F22" s="29"/>
      <c r="G22" s="29"/>
      <c r="H22" s="27"/>
      <c r="I22" s="27"/>
      <c r="J22" s="27"/>
      <c r="K22" s="28">
        <f>SUM(K14:K21)</f>
        <v>3332.1266666666661</v>
      </c>
    </row>
    <row r="23" spans="1:1014" s="6" customFormat="1" x14ac:dyDescent="0.25">
      <c r="A23" s="1"/>
      <c r="B23" s="1"/>
      <c r="C23" s="1"/>
      <c r="D23" s="1"/>
      <c r="E23" s="7"/>
      <c r="F23" s="1"/>
      <c r="G23" s="1"/>
      <c r="H23" s="1"/>
      <c r="I23" s="1"/>
      <c r="J23" s="1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</row>
    <row r="25" spans="1:1014" ht="47.25" customHeight="1" x14ac:dyDescent="0.25">
      <c r="A25" s="52" t="s">
        <v>15</v>
      </c>
      <c r="B25" s="52"/>
      <c r="C25" s="52"/>
      <c r="D25" s="52"/>
      <c r="E25" s="52"/>
      <c r="F25" s="53" t="s">
        <v>16</v>
      </c>
      <c r="G25" s="53"/>
      <c r="H25" s="53"/>
      <c r="I25" s="53"/>
      <c r="J25" s="53"/>
      <c r="K25" s="53"/>
    </row>
    <row r="26" spans="1:1014" ht="57" customHeight="1" x14ac:dyDescent="0.25">
      <c r="A26" s="54" t="s">
        <v>17</v>
      </c>
      <c r="B26" s="54"/>
      <c r="C26" s="54"/>
      <c r="D26" s="54"/>
      <c r="E26" s="54"/>
      <c r="F26" s="53" t="s">
        <v>18</v>
      </c>
      <c r="G26" s="53"/>
      <c r="H26" s="53"/>
      <c r="I26" s="53"/>
      <c r="J26" s="53"/>
      <c r="K26" s="53"/>
    </row>
    <row r="27" spans="1:1014" ht="18.75" x14ac:dyDescent="0.25">
      <c r="A27" s="12"/>
      <c r="B27" s="55" t="s">
        <v>22</v>
      </c>
      <c r="C27" s="55"/>
      <c r="D27" s="55"/>
      <c r="E27" s="55"/>
      <c r="F27" s="12"/>
      <c r="G27" s="12"/>
      <c r="H27" s="12"/>
      <c r="I27" s="12"/>
      <c r="J27" s="12"/>
      <c r="K27" s="12"/>
    </row>
    <row r="28" spans="1:1014" ht="1.5" customHeight="1" x14ac:dyDescent="0.25">
      <c r="A28" s="12"/>
      <c r="B28" s="12"/>
      <c r="C28" s="12"/>
      <c r="D28" s="12"/>
      <c r="E28" s="13"/>
      <c r="F28" s="12"/>
      <c r="G28" s="12"/>
      <c r="H28" s="12"/>
      <c r="I28" s="12"/>
      <c r="J28" s="12"/>
      <c r="K28" s="12"/>
    </row>
    <row r="29" spans="1:1014" ht="17.25" customHeight="1" x14ac:dyDescent="0.25">
      <c r="A29" s="12"/>
      <c r="B29" s="14" t="s">
        <v>23</v>
      </c>
      <c r="C29" s="12"/>
      <c r="D29" s="12"/>
      <c r="E29" s="13"/>
      <c r="F29" s="12"/>
      <c r="G29" s="12"/>
      <c r="H29" s="12"/>
      <c r="I29" s="12"/>
      <c r="J29" s="12"/>
      <c r="K29" s="12"/>
    </row>
    <row r="30" spans="1:1014" ht="42" customHeight="1" x14ac:dyDescent="0.25"/>
    <row r="57" spans="2:11" x14ac:dyDescent="0.25">
      <c r="K57" s="4"/>
    </row>
    <row r="59" spans="2:11" x14ac:dyDescent="0.25"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2:11" x14ac:dyDescent="0.25">
      <c r="B60" s="5"/>
      <c r="C60" s="5"/>
      <c r="D60" s="5"/>
      <c r="E60" s="8"/>
      <c r="F60" s="5"/>
      <c r="G60" s="5"/>
      <c r="H60" s="5"/>
      <c r="I60" s="5"/>
      <c r="J60" s="5"/>
      <c r="K60" s="5"/>
    </row>
  </sheetData>
  <autoFilter ref="A13:ALZ22" xr:uid="{14F38CB7-18E8-4305-9BA9-9ECB4757E0DB}"/>
  <mergeCells count="22">
    <mergeCell ref="B59:K59"/>
    <mergeCell ref="E11:G11"/>
    <mergeCell ref="A25:E25"/>
    <mergeCell ref="F25:K25"/>
    <mergeCell ref="A26:E26"/>
    <mergeCell ref="F26:K26"/>
    <mergeCell ref="B27:E27"/>
    <mergeCell ref="A11:A12"/>
    <mergeCell ref="B11:B12"/>
    <mergeCell ref="C11:C12"/>
    <mergeCell ref="D11:D12"/>
    <mergeCell ref="H11:H12"/>
    <mergeCell ref="B8:K8"/>
    <mergeCell ref="B9:E9"/>
    <mergeCell ref="B10:E10"/>
    <mergeCell ref="F9:K9"/>
    <mergeCell ref="F10:K10"/>
    <mergeCell ref="F1:K1"/>
    <mergeCell ref="A2:K2"/>
    <mergeCell ref="A3:K3"/>
    <mergeCell ref="A4:K6"/>
    <mergeCell ref="A7:K7"/>
  </mergeCells>
  <phoneticPr fontId="7" type="noConversion"/>
  <conditionalFormatting sqref="J14:J21">
    <cfRule type="cellIs" dxfId="0" priority="6" operator="greaterThan">
      <formula>33</formula>
    </cfRule>
  </conditionalFormatting>
  <printOptions horizontalCentered="1"/>
  <pageMargins left="0.70866141732283472" right="0.70866141732283472" top="0.74803149606299213" bottom="0.74803149606299213" header="0.51181102362204722" footer="0.51181102362204722"/>
  <pageSetup paperSize="9" scale="53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zoomScaleNormal="100" workbookViewId="0">
      <selection activeCell="O17" sqref="O17"/>
    </sheetView>
  </sheetViews>
  <sheetFormatPr defaultRowHeight="15" x14ac:dyDescent="0.25"/>
  <cols>
    <col min="1" max="1025" width="8.140625"/>
  </cols>
  <sheetData>
    <row r="1" spans="1:23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</row>
  </sheetData>
  <mergeCells count="1">
    <mergeCell ref="A1:W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doronina_ta</dc:creator>
  <dc:description/>
  <cp:lastModifiedBy>Специалист по закупкам</cp:lastModifiedBy>
  <cp:revision>5</cp:revision>
  <cp:lastPrinted>2026-10-14T12:29:09Z</cp:lastPrinted>
  <dcterms:created xsi:type="dcterms:W3CDTF">2014-02-12T02:49:49Z</dcterms:created>
  <dcterms:modified xsi:type="dcterms:W3CDTF">2026-10-14T12:29:44Z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Krokoz™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