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uhinakm\Desktop\Договора мои\- Заявка 944 вода клиника - на соглас перед размещением на ЕАТ\"/>
    </mc:Choice>
  </mc:AlternateContent>
  <bookViews>
    <workbookView xWindow="0" yWindow="0" windowWidth="28800" windowHeight="12000"/>
  </bookViews>
  <sheets>
    <sheet name="вода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" i="6" l="1"/>
  <c r="J10" i="6" l="1"/>
  <c r="I11" i="6" l="1"/>
  <c r="G11" i="6"/>
  <c r="E11" i="6"/>
  <c r="D11" i="6"/>
  <c r="M11" i="6" l="1"/>
  <c r="K10" i="6"/>
  <c r="H10" i="6"/>
  <c r="Q10" i="6" l="1"/>
  <c r="Q11" i="6" s="1"/>
  <c r="F11" i="6"/>
  <c r="H11" i="6"/>
  <c r="J11" i="6"/>
  <c r="L10" i="6"/>
  <c r="P10" i="6" s="1"/>
  <c r="K11" i="6"/>
  <c r="O11" i="6" s="1"/>
  <c r="O10" i="6"/>
  <c r="M10" i="6"/>
  <c r="N11" i="6" l="1"/>
  <c r="N10" i="6"/>
  <c r="L11" i="6"/>
  <c r="P11" i="6" s="1"/>
</calcChain>
</file>

<file path=xl/sharedStrings.xml><?xml version="1.0" encoding="utf-8"?>
<sst xmlns="http://schemas.openxmlformats.org/spreadsheetml/2006/main" count="35" uniqueCount="25">
  <si>
    <t>Наименование предмета контракта</t>
  </si>
  <si>
    <t>Количество</t>
  </si>
  <si>
    <t>Цена за ед., руб.</t>
  </si>
  <si>
    <t xml:space="preserve">Среднее квадратичное 
отклонение
</t>
  </si>
  <si>
    <t xml:space="preserve">Коэффициент вариации (%)*
</t>
  </si>
  <si>
    <t>№</t>
  </si>
  <si>
    <t>Всего</t>
  </si>
  <si>
    <t>Расчет начальной (максимальной) цены контракта</t>
  </si>
  <si>
    <t>за единицу</t>
  </si>
  <si>
    <t>итого</t>
  </si>
  <si>
    <t>Средняя арифметическая величина цены (руб.)</t>
  </si>
  <si>
    <t>(гр.5= гр.3 х гр. 4)</t>
  </si>
  <si>
    <t>(гр.7= гр.3 х гр. 6)</t>
  </si>
  <si>
    <t>(гр.9= гр.3 х гр. 8)</t>
  </si>
  <si>
    <t>(гр.11= гр.3 х гр. 10)</t>
  </si>
  <si>
    <t>Начальная (максимальная) цена контракта** (руб.)</t>
  </si>
  <si>
    <t>Ед. изм.</t>
  </si>
  <si>
    <t>*- коэффициент вариации составляет, менее 33%, совокупность цен принимается однородной            
** Начальная максимальная  цена контракта сформирована с  учетом положений ст. 34 БК РФ, регламентирующей принцип эффективности использования бюджетных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бюджетом объема средств (результативности) определения цены контракта производится по минимальной из предложенных цен.</t>
  </si>
  <si>
    <t>на оказание услуг по поставке питьевой воды</t>
  </si>
  <si>
    <t>КП №1                                                         Вх. № 1247/26 от 12.10.2026</t>
  </si>
  <si>
    <t>КП №2                                                         Вх. № 1248/26 от 12.10.2026</t>
  </si>
  <si>
    <t>КП №3                                                         № 1249/26 от 12.10.2026</t>
  </si>
  <si>
    <t>Вода питьевая, 19 литров</t>
  </si>
  <si>
    <t>бут</t>
  </si>
  <si>
    <t xml:space="preserve">         Начальная (максимальная) цена контракта установлена, в соответствии с положениями статьи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нужд», приказом Минэкономразвития РФ от 02.10.13 № 567 «Об утверждении методических рекомендаций по применению методов определения начальной (максимальной) цены контракта, цены контракта заключаемого с единственным поставщиком (подрядчиком, исполнителем)», методом сопоставимых рыночных цен (анализа рынка) на услуги, являющиеся предметом закупки, так как данный метод является приоритетным для определения и обоснования НМЦК. 
         В соответствии с вышеуказанными нормативными актами  направлены соответствующие запросы о предоставлении ценовой информации организациям, поставляющим товары, которые являются предметом  закупки.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</si>
</sst>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4" fontId="4" fillId="3" borderId="33" xfId="0" applyNumberFormat="1" applyFont="1" applyFill="1" applyBorder="1" applyAlignment="1">
      <alignment horizontal="center" vertical="center" wrapText="1"/>
    </xf>
    <xf numFmtId="2" fontId="3" fillId="3" borderId="16" xfId="0" applyNumberFormat="1" applyFont="1" applyFill="1" applyBorder="1" applyAlignment="1">
      <alignment vertical="center" wrapText="1"/>
    </xf>
    <xf numFmtId="4" fontId="4" fillId="3" borderId="24" xfId="0" applyNumberFormat="1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 wrapText="1"/>
    </xf>
    <xf numFmtId="0" fontId="5" fillId="0" borderId="0" xfId="0" applyFont="1" applyAlignment="1">
      <alignment horizontal="right" vertical="top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8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" fontId="2" fillId="0" borderId="28" xfId="0" applyNumberFormat="1" applyFont="1" applyBorder="1" applyAlignment="1">
      <alignment horizontal="center" vertical="center" wrapText="1"/>
    </xf>
    <xf numFmtId="4" fontId="2" fillId="0" borderId="21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4" fontId="2" fillId="0" borderId="26" xfId="0" applyNumberFormat="1" applyFont="1" applyBorder="1" applyAlignment="1">
      <alignment horizontal="center" vertical="center" wrapText="1"/>
    </xf>
    <xf numFmtId="4" fontId="2" fillId="0" borderId="1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5" fillId="0" borderId="29" xfId="0" applyFont="1" applyBorder="1" applyAlignment="1">
      <alignment vertical="center" wrapText="1"/>
    </xf>
    <xf numFmtId="0" fontId="5" fillId="0" borderId="22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2" fillId="2" borderId="29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22" xfId="0" applyFont="1" applyFill="1" applyBorder="1" applyAlignment="1">
      <alignment horizontal="center" vertical="center" shrinkToFit="1"/>
    </xf>
    <xf numFmtId="0" fontId="2" fillId="2" borderId="27" xfId="0" applyFont="1" applyFill="1" applyBorder="1" applyAlignment="1">
      <alignment horizontal="center" shrinkToFit="1"/>
    </xf>
    <xf numFmtId="0" fontId="2" fillId="2" borderId="15" xfId="0" applyFont="1" applyFill="1" applyBorder="1" applyAlignment="1">
      <alignment horizontal="center" shrinkToFit="1"/>
    </xf>
    <xf numFmtId="0" fontId="2" fillId="2" borderId="8" xfId="0" applyFont="1" applyFill="1" applyBorder="1" applyAlignment="1">
      <alignment horizontal="center" shrinkToFit="1"/>
    </xf>
    <xf numFmtId="0" fontId="2" fillId="2" borderId="9" xfId="0" applyFont="1" applyFill="1" applyBorder="1" applyAlignment="1">
      <alignment horizontal="center" shrinkToFit="1"/>
    </xf>
    <xf numFmtId="0" fontId="2" fillId="2" borderId="11" xfId="0" applyFont="1" applyFill="1" applyBorder="1" applyAlignment="1">
      <alignment vertical="center" shrinkToFit="1"/>
    </xf>
    <xf numFmtId="0" fontId="5" fillId="3" borderId="24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4" fontId="3" fillId="3" borderId="24" xfId="0" applyNumberFormat="1" applyFont="1" applyFill="1" applyBorder="1" applyAlignment="1" applyProtection="1">
      <alignment horizontal="center" vertical="center" shrinkToFit="1"/>
      <protection locked="0"/>
    </xf>
    <xf numFmtId="4" fontId="5" fillId="3" borderId="24" xfId="0" applyNumberFormat="1" applyFont="1" applyFill="1" applyBorder="1" applyAlignment="1">
      <alignment horizontal="center" vertical="center" shrinkToFit="1"/>
    </xf>
    <xf numFmtId="0" fontId="6" fillId="3" borderId="0" xfId="0" applyFont="1" applyFill="1"/>
    <xf numFmtId="0" fontId="2" fillId="0" borderId="35" xfId="0" applyFont="1" applyBorder="1" applyAlignment="1">
      <alignment vertical="center" wrapText="1"/>
    </xf>
    <xf numFmtId="0" fontId="2" fillId="0" borderId="36" xfId="0" applyFont="1" applyBorder="1" applyAlignment="1">
      <alignment vertical="center" wrapText="1"/>
    </xf>
    <xf numFmtId="4" fontId="2" fillId="0" borderId="2" xfId="0" applyNumberFormat="1" applyFont="1" applyBorder="1" applyAlignment="1">
      <alignment horizontal="right" vertical="center" shrinkToFit="1"/>
    </xf>
    <xf numFmtId="4" fontId="2" fillId="0" borderId="4" xfId="0" applyNumberFormat="1" applyFont="1" applyBorder="1" applyAlignment="1">
      <alignment horizontal="right" vertical="center" shrinkToFit="1"/>
    </xf>
    <xf numFmtId="4" fontId="2" fillId="0" borderId="3" xfId="0" applyNumberFormat="1" applyFont="1" applyBorder="1" applyAlignment="1">
      <alignment horizontal="right" vertical="center" shrinkToFit="1"/>
    </xf>
    <xf numFmtId="4" fontId="2" fillId="0" borderId="10" xfId="0" applyNumberFormat="1" applyFont="1" applyBorder="1" applyAlignment="1">
      <alignment horizontal="right" vertical="center" shrinkToFit="1"/>
    </xf>
    <xf numFmtId="4" fontId="2" fillId="0" borderId="34" xfId="0" applyNumberFormat="1" applyFont="1" applyBorder="1" applyAlignment="1">
      <alignment horizontal="right" vertical="center" shrinkToFit="1"/>
    </xf>
    <xf numFmtId="0" fontId="5" fillId="0" borderId="0" xfId="0" applyFont="1"/>
    <xf numFmtId="4" fontId="5" fillId="0" borderId="0" xfId="0" applyNumberFormat="1" applyFont="1" applyAlignment="1">
      <alignment wrapText="1"/>
    </xf>
    <xf numFmtId="4" fontId="5" fillId="0" borderId="0" xfId="0" applyNumberFormat="1" applyFont="1"/>
    <xf numFmtId="0" fontId="5" fillId="0" borderId="0" xfId="0" applyFont="1" applyAlignment="1">
      <alignment vertical="top" wrapText="1"/>
    </xf>
    <xf numFmtId="0" fontId="5" fillId="0" borderId="0" xfId="0" applyFont="1" applyFill="1"/>
    <xf numFmtId="4" fontId="5" fillId="0" borderId="0" xfId="0" applyNumberFormat="1" applyFont="1" applyAlignment="1">
      <alignment vertical="center"/>
    </xf>
  </cellXfs>
  <cellStyles count="1">
    <cellStyle name="Обычный" xfId="0" builtinId="0"/>
  </cellStyles>
  <dxfs count="1">
    <dxf>
      <font>
        <color rgb="FFFF0000"/>
      </font>
    </dxf>
  </dxfs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6"/>
  <sheetViews>
    <sheetView tabSelected="1" zoomScaleNormal="100" workbookViewId="0">
      <selection activeCell="H22" sqref="H22"/>
    </sheetView>
  </sheetViews>
  <sheetFormatPr defaultRowHeight="12.75" x14ac:dyDescent="0.2"/>
  <cols>
    <col min="1" max="1" width="4.5703125" style="73" customWidth="1"/>
    <col min="2" max="2" width="30.5703125" style="73" customWidth="1"/>
    <col min="3" max="3" width="10.85546875" style="73" customWidth="1"/>
    <col min="4" max="4" width="7.28515625" style="73" customWidth="1"/>
    <col min="5" max="5" width="12.7109375" style="73" customWidth="1"/>
    <col min="6" max="6" width="14.5703125" style="73" customWidth="1"/>
    <col min="7" max="7" width="12.7109375" style="73" customWidth="1"/>
    <col min="8" max="8" width="14.7109375" style="73" customWidth="1"/>
    <col min="9" max="9" width="12.7109375" style="73" customWidth="1"/>
    <col min="10" max="10" width="15.28515625" style="73" customWidth="1"/>
    <col min="11" max="12" width="12.7109375" style="74" customWidth="1"/>
    <col min="13" max="13" width="8.7109375" style="73" customWidth="1"/>
    <col min="14" max="14" width="11.85546875" style="73" customWidth="1"/>
    <col min="15" max="16" width="8.7109375" style="73" customWidth="1"/>
    <col min="17" max="17" width="15.85546875" style="73" customWidth="1"/>
    <col min="18" max="16384" width="9.140625" style="17"/>
  </cols>
  <sheetData>
    <row r="1" spans="1:17" ht="38.450000000000003" customHeight="1" x14ac:dyDescent="0.2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</row>
    <row r="2" spans="1:17" x14ac:dyDescent="0.2">
      <c r="A2" s="18" t="s">
        <v>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ht="18.75" customHeight="1" thickBot="1" x14ac:dyDescent="0.25">
      <c r="A3" s="19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</row>
    <row r="4" spans="1:17" ht="96.75" hidden="1" customHeight="1" thickBot="1" x14ac:dyDescent="0.25">
      <c r="A4" s="20" t="s">
        <v>24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7" ht="15" customHeight="1" thickBot="1" x14ac:dyDescent="0.25">
      <c r="A5" s="21" t="s">
        <v>5</v>
      </c>
      <c r="B5" s="22" t="s">
        <v>0</v>
      </c>
      <c r="C5" s="23" t="s">
        <v>16</v>
      </c>
      <c r="D5" s="13" t="s">
        <v>1</v>
      </c>
      <c r="E5" s="24" t="s">
        <v>2</v>
      </c>
      <c r="F5" s="25"/>
      <c r="G5" s="25"/>
      <c r="H5" s="25"/>
      <c r="I5" s="25"/>
      <c r="J5" s="26"/>
      <c r="K5" s="27" t="s">
        <v>10</v>
      </c>
      <c r="L5" s="28"/>
      <c r="M5" s="29" t="s">
        <v>3</v>
      </c>
      <c r="N5" s="30"/>
      <c r="O5" s="29" t="s">
        <v>4</v>
      </c>
      <c r="P5" s="30"/>
      <c r="Q5" s="30" t="s">
        <v>15</v>
      </c>
    </row>
    <row r="6" spans="1:17" s="42" customFormat="1" ht="57.75" customHeight="1" x14ac:dyDescent="0.25">
      <c r="A6" s="31"/>
      <c r="B6" s="32"/>
      <c r="C6" s="33"/>
      <c r="D6" s="14"/>
      <c r="E6" s="34" t="s">
        <v>19</v>
      </c>
      <c r="F6" s="35"/>
      <c r="G6" s="34" t="s">
        <v>20</v>
      </c>
      <c r="H6" s="35"/>
      <c r="I6" s="34" t="s">
        <v>21</v>
      </c>
      <c r="J6" s="35"/>
      <c r="K6" s="36"/>
      <c r="L6" s="37"/>
      <c r="M6" s="38"/>
      <c r="N6" s="39"/>
      <c r="O6" s="40"/>
      <c r="P6" s="41"/>
      <c r="Q6" s="39"/>
    </row>
    <row r="7" spans="1:17" s="42" customFormat="1" ht="16.5" customHeight="1" thickBot="1" x14ac:dyDescent="0.3">
      <c r="A7" s="43"/>
      <c r="B7" s="44"/>
      <c r="C7" s="45"/>
      <c r="D7" s="15"/>
      <c r="E7" s="46" t="s">
        <v>8</v>
      </c>
      <c r="F7" s="47" t="s">
        <v>9</v>
      </c>
      <c r="G7" s="46" t="s">
        <v>8</v>
      </c>
      <c r="H7" s="47" t="s">
        <v>9</v>
      </c>
      <c r="I7" s="46" t="s">
        <v>8</v>
      </c>
      <c r="J7" s="47" t="s">
        <v>9</v>
      </c>
      <c r="K7" s="48" t="s">
        <v>8</v>
      </c>
      <c r="L7" s="47" t="s">
        <v>9</v>
      </c>
      <c r="M7" s="48" t="s">
        <v>8</v>
      </c>
      <c r="N7" s="47" t="s">
        <v>9</v>
      </c>
      <c r="O7" s="48" t="s">
        <v>8</v>
      </c>
      <c r="P7" s="47" t="s">
        <v>9</v>
      </c>
      <c r="Q7" s="39"/>
    </row>
    <row r="8" spans="1:17" s="42" customFormat="1" ht="12.75" customHeight="1" thickBot="1" x14ac:dyDescent="0.3">
      <c r="A8" s="2">
        <v>1</v>
      </c>
      <c r="B8" s="1">
        <v>2</v>
      </c>
      <c r="C8" s="8"/>
      <c r="D8" s="7">
        <v>3</v>
      </c>
      <c r="E8" s="3">
        <v>4</v>
      </c>
      <c r="F8" s="4">
        <v>5</v>
      </c>
      <c r="G8" s="3">
        <v>6</v>
      </c>
      <c r="H8" s="4">
        <v>7</v>
      </c>
      <c r="I8" s="3">
        <v>8</v>
      </c>
      <c r="J8" s="4">
        <v>9</v>
      </c>
      <c r="K8" s="5">
        <v>10</v>
      </c>
      <c r="L8" s="4">
        <v>11</v>
      </c>
      <c r="M8" s="5">
        <v>12</v>
      </c>
      <c r="N8" s="4">
        <v>13</v>
      </c>
      <c r="O8" s="5">
        <v>14</v>
      </c>
      <c r="P8" s="4">
        <v>15</v>
      </c>
      <c r="Q8" s="6">
        <v>16</v>
      </c>
    </row>
    <row r="9" spans="1:17" s="42" customFormat="1" ht="12" customHeight="1" x14ac:dyDescent="0.2">
      <c r="A9" s="49"/>
      <c r="B9" s="50"/>
      <c r="C9" s="50"/>
      <c r="D9" s="51"/>
      <c r="E9" s="52" t="s">
        <v>11</v>
      </c>
      <c r="F9" s="53"/>
      <c r="G9" s="52" t="s">
        <v>12</v>
      </c>
      <c r="H9" s="53"/>
      <c r="I9" s="52" t="s">
        <v>13</v>
      </c>
      <c r="J9" s="53"/>
      <c r="K9" s="54" t="s">
        <v>14</v>
      </c>
      <c r="L9" s="53"/>
      <c r="M9" s="55"/>
      <c r="N9" s="56"/>
      <c r="O9" s="57"/>
      <c r="P9" s="58"/>
      <c r="Q9" s="59"/>
    </row>
    <row r="10" spans="1:17" s="65" customFormat="1" ht="13.5" thickBot="1" x14ac:dyDescent="0.25">
      <c r="A10" s="60">
        <v>1</v>
      </c>
      <c r="B10" s="10" t="s">
        <v>22</v>
      </c>
      <c r="C10" s="61" t="s">
        <v>23</v>
      </c>
      <c r="D10" s="62">
        <v>230</v>
      </c>
      <c r="E10" s="11">
        <v>330</v>
      </c>
      <c r="F10" s="63">
        <f>ROUND(D10*E10,2)</f>
        <v>75900</v>
      </c>
      <c r="G10" s="12">
        <v>350</v>
      </c>
      <c r="H10" s="63">
        <f>ROUND(D10*G10,2)</f>
        <v>80500</v>
      </c>
      <c r="I10" s="9">
        <v>399</v>
      </c>
      <c r="J10" s="63">
        <f>ROUND(D10*I10,2)</f>
        <v>91770</v>
      </c>
      <c r="K10" s="64">
        <f>ROUND(IF(SUM(E10,G10,I10)&gt;0,AVERAGE(E10,G10,I10),0),2)</f>
        <v>359.67</v>
      </c>
      <c r="L10" s="64">
        <f>ROUND(D10*K10,2)</f>
        <v>82724.100000000006</v>
      </c>
      <c r="M10" s="64">
        <f>ROUND(IF(K10&gt;0,STDEV(E10,G10,I10),0),2)</f>
        <v>35.5</v>
      </c>
      <c r="N10" s="64">
        <f>ROUND(IF(L10&gt;0,STDEV(F10,H10,J10),0),2)</f>
        <v>8165.27</v>
      </c>
      <c r="O10" s="64">
        <f>ROUND(IF(K10&gt;0,STDEV(E10,G10,I10)/AVERAGE(E10,G10,I10)*100,0),2)</f>
        <v>9.8699999999999992</v>
      </c>
      <c r="P10" s="64">
        <f>ROUND(IF(L10&gt;0,STDEV(F10,H10,J10)/AVERAGE(F10,H10,J10)*100,0),2)</f>
        <v>9.8699999999999992</v>
      </c>
      <c r="Q10" s="64">
        <f>MIN(F10)</f>
        <v>75900</v>
      </c>
    </row>
    <row r="11" spans="1:17" ht="30" customHeight="1" thickBot="1" x14ac:dyDescent="0.25">
      <c r="A11" s="66" t="s">
        <v>6</v>
      </c>
      <c r="B11" s="67"/>
      <c r="C11" s="67"/>
      <c r="D11" s="6">
        <f t="shared" ref="D11:L11" si="0">SUM(D10:D10)</f>
        <v>230</v>
      </c>
      <c r="E11" s="68">
        <f t="shared" si="0"/>
        <v>330</v>
      </c>
      <c r="F11" s="68">
        <f t="shared" si="0"/>
        <v>75900</v>
      </c>
      <c r="G11" s="68">
        <f t="shared" si="0"/>
        <v>350</v>
      </c>
      <c r="H11" s="68">
        <f t="shared" si="0"/>
        <v>80500</v>
      </c>
      <c r="I11" s="68">
        <f t="shared" si="0"/>
        <v>399</v>
      </c>
      <c r="J11" s="68">
        <f t="shared" si="0"/>
        <v>91770</v>
      </c>
      <c r="K11" s="68">
        <f t="shared" si="0"/>
        <v>359.67</v>
      </c>
      <c r="L11" s="68">
        <f t="shared" si="0"/>
        <v>82724.100000000006</v>
      </c>
      <c r="M11" s="69">
        <f>STDEV(E11,G11,I11)</f>
        <v>35.501173689518119</v>
      </c>
      <c r="N11" s="70">
        <f>STDEV(F11,H11,J11)</f>
        <v>8165.2699485891662</v>
      </c>
      <c r="O11" s="69">
        <f>ROUND(IF(K11&gt;0,STDEV(E11,G11,I11)/K11*100,0),2)</f>
        <v>9.8699999999999992</v>
      </c>
      <c r="P11" s="71">
        <f>ROUND(IF(L11&gt;0,STDEV(F11,H11,J11)/L11*100,0),2)</f>
        <v>9.8699999999999992</v>
      </c>
      <c r="Q11" s="72">
        <f>SUM(Q10:Q10)</f>
        <v>75900</v>
      </c>
    </row>
    <row r="12" spans="1:17" x14ac:dyDescent="0.2">
      <c r="M12" s="75"/>
      <c r="N12" s="75"/>
      <c r="O12" s="75"/>
    </row>
    <row r="14" spans="1:17" ht="87.75" customHeight="1" x14ac:dyDescent="0.2">
      <c r="B14" s="76" t="s">
        <v>17</v>
      </c>
      <c r="C14" s="76"/>
      <c r="D14" s="76"/>
      <c r="E14" s="76"/>
      <c r="F14" s="7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17"/>
    </row>
    <row r="15" spans="1:17" x14ac:dyDescent="0.2">
      <c r="H15" s="77"/>
    </row>
    <row r="16" spans="1:17" s="73" customFormat="1" x14ac:dyDescent="0.2">
      <c r="K16" s="78"/>
      <c r="L16" s="78"/>
      <c r="M16" s="75"/>
      <c r="N16" s="75"/>
      <c r="O16" s="75"/>
      <c r="P16" s="75"/>
      <c r="Q16" s="75"/>
    </row>
  </sheetData>
  <mergeCells count="22">
    <mergeCell ref="B14:P14"/>
    <mergeCell ref="A1:Q1"/>
    <mergeCell ref="A2:Q2"/>
    <mergeCell ref="A3:Q3"/>
    <mergeCell ref="A4:Q4"/>
    <mergeCell ref="A5:A7"/>
    <mergeCell ref="B5:B7"/>
    <mergeCell ref="C5:C7"/>
    <mergeCell ref="D5:D7"/>
    <mergeCell ref="E5:J5"/>
    <mergeCell ref="K5:L6"/>
    <mergeCell ref="A9:D9"/>
    <mergeCell ref="E9:F9"/>
    <mergeCell ref="G9:H9"/>
    <mergeCell ref="I9:J9"/>
    <mergeCell ref="K9:L9"/>
    <mergeCell ref="M5:N6"/>
    <mergeCell ref="O5:P6"/>
    <mergeCell ref="Q5:Q7"/>
    <mergeCell ref="E6:F6"/>
    <mergeCell ref="G6:H6"/>
    <mergeCell ref="I6:J6"/>
  </mergeCells>
  <conditionalFormatting sqref="O10">
    <cfRule type="cellIs" dxfId="0" priority="2" operator="greaterThanOrEqual">
      <formula>33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вода</vt:lpstr>
    </vt:vector>
  </TitlesOfParts>
  <Company>WORK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Бакуров</dc:creator>
  <cp:lastModifiedBy>Крикухина Карина Михайловна</cp:lastModifiedBy>
  <cp:lastPrinted>2026-10-01T12:31:06Z</cp:lastPrinted>
  <dcterms:created xsi:type="dcterms:W3CDTF">2016-05-18T09:10:41Z</dcterms:created>
  <dcterms:modified xsi:type="dcterms:W3CDTF">2026-10-15T12:46:42Z</dcterms:modified>
</cp:coreProperties>
</file>