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ikova\Downloads\"/>
    </mc:Choice>
  </mc:AlternateContent>
  <bookViews>
    <workbookView xWindow="0" yWindow="0" windowWidth="14265" windowHeight="9495"/>
  </bookViews>
  <sheets>
    <sheet name=" Обоснование" sheetId="6" r:id="rId1"/>
  </sheets>
  <definedNames>
    <definedName name="_xlnm.Print_Area" localSheetId="0">' Обоснование'!$A$1:$X$31</definedName>
  </definedNames>
  <calcPr calcId="152511"/>
</workbook>
</file>

<file path=xl/calcChain.xml><?xml version="1.0" encoding="utf-8"?>
<calcChain xmlns="http://schemas.openxmlformats.org/spreadsheetml/2006/main">
  <c r="A17" i="6" l="1"/>
  <c r="A18" i="6" s="1"/>
  <c r="A19" i="6" s="1"/>
  <c r="A20" i="6" s="1"/>
  <c r="A21" i="6" s="1"/>
  <c r="A22" i="6" s="1"/>
  <c r="A23" i="6" s="1"/>
  <c r="A24" i="6" s="1"/>
  <c r="A25" i="6" s="1"/>
  <c r="A26" i="6" s="1"/>
  <c r="A16" i="6"/>
  <c r="H18" i="6" l="1"/>
  <c r="I18" i="6" s="1"/>
  <c r="H23" i="6"/>
  <c r="J23" i="6" s="1"/>
  <c r="H16" i="6"/>
  <c r="J16" i="6" s="1"/>
  <c r="H21" i="6"/>
  <c r="J21" i="6" s="1"/>
  <c r="H20" i="6"/>
  <c r="I20" i="6" s="1"/>
  <c r="H19" i="6"/>
  <c r="J19" i="6" s="1"/>
  <c r="I19" i="6"/>
  <c r="H15" i="6"/>
  <c r="J15" i="6" s="1"/>
  <c r="H17" i="6"/>
  <c r="J17" i="6" s="1"/>
  <c r="H26" i="6"/>
  <c r="I26" i="6" s="1"/>
  <c r="H25" i="6"/>
  <c r="J25" i="6" s="1"/>
  <c r="H22" i="6"/>
  <c r="J22" i="6" s="1"/>
  <c r="H24" i="6"/>
  <c r="I24" i="6" s="1"/>
  <c r="I21" i="6"/>
  <c r="J26" i="6"/>
  <c r="J24" i="6" l="1"/>
  <c r="I22" i="6"/>
  <c r="I17" i="6"/>
  <c r="I16" i="6"/>
  <c r="J20" i="6"/>
  <c r="I25" i="6"/>
  <c r="I15" i="6"/>
  <c r="J18" i="6"/>
  <c r="I23" i="6"/>
  <c r="J27" i="6" l="1"/>
</calcChain>
</file>

<file path=xl/sharedStrings.xml><?xml version="1.0" encoding="utf-8"?>
<sst xmlns="http://schemas.openxmlformats.org/spreadsheetml/2006/main" count="46" uniqueCount="35">
  <si>
    <t>Кол-во</t>
  </si>
  <si>
    <t>№ п/п</t>
  </si>
  <si>
    <t>Итого:</t>
  </si>
  <si>
    <t>Среднее арифметическое значение цены, руб.</t>
  </si>
  <si>
    <t>ОБОСНОВАНИЕ НАЧАЛЬНОЙ (МАКСИМАЛЬНОЙ) ЦЕНЫ КОНТРАКТА</t>
  </si>
  <si>
    <t>НМЦК методом сопоставимых рыночных цен (анализа рынка) определяется по формуле:</t>
  </si>
  <si>
    <t>где:</t>
  </si>
  <si>
    <t>НМЦК, определяемая методом сопоставимых рыночных цен (анализа рынка);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</si>
  <si>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</si>
  <si>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>Цена  за единицу измерения (руб.)</t>
  </si>
  <si>
    <t>Функциональные, технические, качественные, эксплуатационные характеристики товара определены в описании объекта закупки.</t>
  </si>
  <si>
    <t>Валюта, используемая для формирования цены контракта и расчетов с поставщиком (подрядчиком, исполнителем): российский рубль.</t>
  </si>
  <si>
    <t>Коммерческое предложение №1</t>
  </si>
  <si>
    <t>Коммерческое предложение №2</t>
  </si>
  <si>
    <t>Коммерческое предложение №3</t>
  </si>
  <si>
    <t>Коэффициент вариации*, %</t>
  </si>
  <si>
    <t>Наименование товара/услуги/работы</t>
  </si>
  <si>
    <t>Начальная (максимальная) цена Контракта, 
руб.</t>
  </si>
  <si>
    <t>Ед. изм. (кг)</t>
  </si>
  <si>
    <t>кг</t>
  </si>
  <si>
    <t>Ананас свежий</t>
  </si>
  <si>
    <t>Авокадо плоды свежие</t>
  </si>
  <si>
    <t>Груши</t>
  </si>
  <si>
    <t>Грейпфрут</t>
  </si>
  <si>
    <t>Манго плоды свежие</t>
  </si>
  <si>
    <t>Нектарин</t>
  </si>
  <si>
    <t>Персик</t>
  </si>
  <si>
    <t xml:space="preserve">Слива </t>
  </si>
  <si>
    <t>Яблоки зеленые</t>
  </si>
  <si>
    <t>Яблоки красные</t>
  </si>
  <si>
    <t>Карамбола свежая</t>
  </si>
  <si>
    <t>Черешня</t>
  </si>
  <si>
    <t>Начальная (максимальная) цена контракта определена методом сопоставимых рыночных цен (анализ рынка) в соответствии со ст. 22 Федерального закона от 05.04.2013г. № 44-ФЗ.  В целях применения метода сопоставимых рыночных цен (анализа рынка) использовались коммерческие предложения поставщиков.</t>
  </si>
  <si>
    <t xml:space="preserve">                  на поставку продуктов питания  (свежие фрукты)</t>
  </si>
  <si>
    <t>Начальная (максимальная) цена Контракта: 466 744,54 (Четыреста шестьдесят шесть тысяч семьсот сорок четыре) рубля 54 копейки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</si>
</sst>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PT Astra Serif"/>
      <family val="1"/>
      <charset val="204"/>
    </font>
    <font>
      <b/>
      <sz val="14"/>
      <color indexed="8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>
      <alignment horizontal="left" vertical="center"/>
    </xf>
    <xf numFmtId="0" fontId="2" fillId="0" borderId="0">
      <alignment horizontal="center" vertical="center"/>
    </xf>
  </cellStyleXfs>
  <cellXfs count="49">
    <xf numFmtId="0" fontId="0" fillId="0" borderId="0" xfId="0"/>
    <xf numFmtId="0" fontId="6" fillId="0" borderId="1" xfId="0" applyFont="1" applyFill="1" applyBorder="1" applyAlignment="1">
      <alignment horizontal="left"/>
    </xf>
    <xf numFmtId="4" fontId="4" fillId="0" borderId="0" xfId="0" applyNumberFormat="1" applyFont="1" applyFill="1" applyBorder="1" applyAlignment="1">
      <alignment vertical="center"/>
    </xf>
    <xf numFmtId="4" fontId="7" fillId="0" borderId="0" xfId="1" applyNumberFormat="1" applyFont="1" applyFill="1" applyBorder="1"/>
    <xf numFmtId="0" fontId="5" fillId="0" borderId="0" xfId="0" applyFont="1" applyFill="1" applyBorder="1" applyAlignment="1">
      <alignment vertical="center" wrapText="1"/>
    </xf>
    <xf numFmtId="0" fontId="7" fillId="0" borderId="0" xfId="1" applyFont="1" applyFill="1" applyAlignment="1"/>
    <xf numFmtId="0" fontId="7" fillId="0" borderId="0" xfId="1" applyFont="1" applyFill="1"/>
    <xf numFmtId="0" fontId="5" fillId="0" borderId="0" xfId="1" applyFont="1" applyFill="1" applyAlignment="1"/>
    <xf numFmtId="0" fontId="5" fillId="0" borderId="0" xfId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8" fillId="0" borderId="0" xfId="1" applyFont="1" applyFill="1"/>
    <xf numFmtId="4" fontId="8" fillId="0" borderId="0" xfId="1" applyNumberFormat="1" applyFont="1" applyFill="1"/>
    <xf numFmtId="4" fontId="7" fillId="0" borderId="0" xfId="1" applyNumberFormat="1" applyFont="1" applyFill="1"/>
    <xf numFmtId="4" fontId="8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4" fontId="9" fillId="0" borderId="0" xfId="1" applyNumberFormat="1" applyFont="1" applyFill="1" applyBorder="1"/>
    <xf numFmtId="4" fontId="4" fillId="0" borderId="0" xfId="1" applyNumberFormat="1" applyFont="1" applyFill="1"/>
    <xf numFmtId="0" fontId="4" fillId="0" borderId="0" xfId="1" applyFont="1" applyFill="1"/>
    <xf numFmtId="4" fontId="10" fillId="0" borderId="0" xfId="1" applyNumberFormat="1" applyFont="1" applyFill="1" applyBorder="1"/>
    <xf numFmtId="4" fontId="6" fillId="0" borderId="0" xfId="1" applyNumberFormat="1" applyFont="1" applyFill="1"/>
    <xf numFmtId="0" fontId="6" fillId="0" borderId="0" xfId="1" applyFont="1" applyFill="1"/>
    <xf numFmtId="4" fontId="11" fillId="0" borderId="0" xfId="1" applyNumberFormat="1" applyFont="1" applyFill="1" applyBorder="1"/>
    <xf numFmtId="4" fontId="5" fillId="0" borderId="0" xfId="1" applyNumberFormat="1" applyFont="1" applyFill="1"/>
    <xf numFmtId="4" fontId="11" fillId="0" borderId="0" xfId="1" applyNumberFormat="1" applyFont="1" applyFill="1"/>
    <xf numFmtId="0" fontId="7" fillId="0" borderId="0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/>
    </xf>
    <xf numFmtId="4" fontId="5" fillId="0" borderId="3" xfId="1" applyNumberFormat="1" applyFont="1" applyFill="1" applyBorder="1" applyAlignment="1">
      <alignment horizontal="center" vertical="center" wrapText="1"/>
    </xf>
    <xf numFmtId="4" fontId="6" fillId="0" borderId="3" xfId="1" applyNumberFormat="1" applyFont="1" applyFill="1" applyBorder="1" applyAlignment="1">
      <alignment horizontal="center"/>
    </xf>
    <xf numFmtId="4" fontId="4" fillId="0" borderId="0" xfId="1" applyNumberFormat="1" applyFont="1" applyFill="1" applyBorder="1"/>
    <xf numFmtId="4" fontId="6" fillId="0" borderId="0" xfId="1" applyNumberFormat="1" applyFont="1" applyFill="1" applyBorder="1"/>
    <xf numFmtId="4" fontId="5" fillId="0" borderId="0" xfId="1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 vertical="center" wrapText="1"/>
    </xf>
    <xf numFmtId="0" fontId="6" fillId="0" borderId="0" xfId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8" fillId="0" borderId="0" xfId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center" wrapText="1"/>
    </xf>
  </cellXfs>
  <cellStyles count="4">
    <cellStyle name="Excel Built-in Normal" xfId="1"/>
    <cellStyle name="S10" xfId="2"/>
    <cellStyle name="S9" xfId="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28575</xdr:rowOff>
    </xdr:from>
    <xdr:to>
      <xdr:col>4</xdr:col>
      <xdr:colOff>581025</xdr:colOff>
      <xdr:row>8</xdr:row>
      <xdr:rowOff>428625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0" y="2628900"/>
          <a:ext cx="26670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</xdr:row>
      <xdr:rowOff>38100</xdr:rowOff>
    </xdr:from>
    <xdr:to>
      <xdr:col>1</xdr:col>
      <xdr:colOff>714375</xdr:colOff>
      <xdr:row>9</xdr:row>
      <xdr:rowOff>266700</xdr:rowOff>
    </xdr:to>
    <xdr:pic>
      <xdr:nvPicPr>
        <xdr:cNvPr id="1026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3400" y="3038475"/>
          <a:ext cx="619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10</xdr:row>
      <xdr:rowOff>638175</xdr:rowOff>
    </xdr:from>
    <xdr:to>
      <xdr:col>1</xdr:col>
      <xdr:colOff>190500</xdr:colOff>
      <xdr:row>10</xdr:row>
      <xdr:rowOff>866775</xdr:rowOff>
    </xdr:to>
    <xdr:pic>
      <xdr:nvPicPr>
        <xdr:cNvPr id="1027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6725" y="3971925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view="pageBreakPreview" zoomScale="70" zoomScaleNormal="100" zoomScaleSheetLayoutView="70" workbookViewId="0">
      <selection activeCell="B25" sqref="B25"/>
    </sheetView>
  </sheetViews>
  <sheetFormatPr defaultColWidth="9.28515625" defaultRowHeight="18.75" x14ac:dyDescent="0.3"/>
  <cols>
    <col min="1" max="1" width="6.5703125" style="6" customWidth="1"/>
    <col min="2" max="2" width="95.140625" style="6" customWidth="1"/>
    <col min="3" max="3" width="16.42578125" style="6" customWidth="1"/>
    <col min="4" max="4" width="14.85546875" style="6" customWidth="1"/>
    <col min="5" max="5" width="26" style="6" customWidth="1"/>
    <col min="6" max="6" width="24.42578125" style="6" customWidth="1"/>
    <col min="7" max="7" width="26" style="6" customWidth="1"/>
    <col min="8" max="8" width="29.28515625" style="6" customWidth="1"/>
    <col min="9" max="9" width="22.7109375" style="6" customWidth="1"/>
    <col min="10" max="10" width="44.140625" style="6" customWidth="1"/>
    <col min="11" max="11" width="20.28515625" style="14" customWidth="1"/>
    <col min="12" max="12" width="9.28515625" style="14"/>
    <col min="13" max="13" width="10.140625" style="14" customWidth="1"/>
    <col min="14" max="18" width="9.28515625" style="14"/>
    <col min="19" max="16384" width="9.28515625" style="6"/>
  </cols>
  <sheetData>
    <row r="1" spans="1:18" x14ac:dyDescent="0.3">
      <c r="A1" s="12"/>
      <c r="B1" s="12"/>
      <c r="C1" s="12"/>
      <c r="D1" s="12"/>
      <c r="E1" s="12"/>
      <c r="F1" s="12"/>
      <c r="G1" s="12"/>
      <c r="H1" s="12"/>
      <c r="I1" s="44"/>
      <c r="J1" s="44"/>
      <c r="K1" s="44"/>
      <c r="L1" s="13"/>
    </row>
    <row r="2" spans="1:18" ht="18" customHeight="1" x14ac:dyDescent="0.3">
      <c r="A2" s="45" t="s">
        <v>4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15"/>
    </row>
    <row r="3" spans="1:18" ht="33.75" customHeight="1" x14ac:dyDescent="0.3">
      <c r="A3" s="48" t="s">
        <v>33</v>
      </c>
      <c r="B3" s="48"/>
      <c r="C3" s="48"/>
      <c r="D3" s="48"/>
      <c r="E3" s="48"/>
      <c r="F3" s="48"/>
      <c r="G3" s="48"/>
      <c r="H3" s="48"/>
      <c r="I3" s="48"/>
      <c r="J3" s="48"/>
      <c r="K3" s="2"/>
      <c r="L3" s="15"/>
    </row>
    <row r="4" spans="1:18" ht="19.5" customHeight="1" x14ac:dyDescent="0.3">
      <c r="A4" s="47"/>
      <c r="B4" s="47"/>
      <c r="C4" s="47"/>
      <c r="D4" s="47"/>
      <c r="E4" s="47"/>
      <c r="F4" s="47"/>
      <c r="G4" s="47"/>
      <c r="H4" s="47"/>
      <c r="I4" s="47"/>
      <c r="J4" s="47"/>
      <c r="K4" s="3"/>
      <c r="L4" s="15"/>
    </row>
    <row r="5" spans="1:18" ht="27.75" customHeight="1" x14ac:dyDescent="0.3">
      <c r="A5" s="34" t="s">
        <v>10</v>
      </c>
      <c r="B5" s="34"/>
      <c r="C5" s="34"/>
      <c r="D5" s="34"/>
      <c r="E5" s="34"/>
      <c r="F5" s="34"/>
      <c r="G5" s="34"/>
      <c r="H5" s="34"/>
      <c r="I5" s="34"/>
      <c r="J5" s="34"/>
      <c r="K5" s="3"/>
      <c r="L5" s="15"/>
    </row>
    <row r="6" spans="1:18" ht="49.5" customHeight="1" x14ac:dyDescent="0.3">
      <c r="A6" s="34" t="s">
        <v>32</v>
      </c>
      <c r="B6" s="34"/>
      <c r="C6" s="34"/>
      <c r="D6" s="34"/>
      <c r="E6" s="34"/>
      <c r="F6" s="34"/>
      <c r="G6" s="34"/>
      <c r="H6" s="34"/>
      <c r="I6" s="34"/>
      <c r="J6" s="34"/>
      <c r="K6" s="3"/>
      <c r="L6" s="15"/>
    </row>
    <row r="7" spans="1:18" x14ac:dyDescent="0.3">
      <c r="A7" s="34" t="s">
        <v>11</v>
      </c>
      <c r="B7" s="34"/>
      <c r="C7" s="34"/>
      <c r="D7" s="34"/>
      <c r="E7" s="34"/>
      <c r="F7" s="34"/>
      <c r="G7" s="34"/>
      <c r="H7" s="34"/>
      <c r="I7" s="34"/>
      <c r="J7" s="34"/>
      <c r="K7" s="3"/>
      <c r="L7" s="15"/>
    </row>
    <row r="8" spans="1:18" x14ac:dyDescent="0.3">
      <c r="A8" s="34" t="s">
        <v>5</v>
      </c>
      <c r="B8" s="34"/>
      <c r="C8" s="34"/>
      <c r="D8" s="34"/>
      <c r="E8" s="34"/>
      <c r="F8" s="34"/>
      <c r="G8" s="34"/>
      <c r="H8" s="34"/>
      <c r="I8" s="34"/>
      <c r="J8" s="34"/>
      <c r="K8" s="3"/>
      <c r="L8" s="15"/>
    </row>
    <row r="9" spans="1:18" ht="31.5" customHeight="1" x14ac:dyDescent="0.3">
      <c r="A9" s="35"/>
      <c r="B9" s="35"/>
      <c r="C9" s="35"/>
      <c r="D9" s="35"/>
      <c r="E9" s="35"/>
      <c r="F9" s="35"/>
      <c r="G9" s="35"/>
      <c r="H9" s="35"/>
      <c r="I9" s="35"/>
      <c r="J9" s="35"/>
      <c r="K9" s="3"/>
      <c r="L9" s="15"/>
    </row>
    <row r="10" spans="1:18" ht="26.25" customHeight="1" x14ac:dyDescent="0.3">
      <c r="A10" s="4" t="s">
        <v>6</v>
      </c>
      <c r="B10" s="36" t="s">
        <v>7</v>
      </c>
      <c r="C10" s="36"/>
      <c r="D10" s="36"/>
      <c r="E10" s="36"/>
      <c r="F10" s="36"/>
      <c r="G10" s="4"/>
      <c r="H10" s="4"/>
      <c r="I10" s="4"/>
      <c r="J10" s="4"/>
      <c r="K10" s="3"/>
      <c r="L10" s="15"/>
    </row>
    <row r="11" spans="1:18" ht="126" customHeight="1" x14ac:dyDescent="0.3">
      <c r="A11" s="26"/>
      <c r="B11" s="34" t="s">
        <v>8</v>
      </c>
      <c r="C11" s="34"/>
      <c r="D11" s="34"/>
      <c r="E11" s="34"/>
      <c r="F11" s="34"/>
      <c r="G11" s="34"/>
      <c r="H11" s="34"/>
      <c r="I11" s="34"/>
      <c r="J11" s="34"/>
      <c r="K11" s="3"/>
      <c r="L11" s="15"/>
      <c r="M11" s="3"/>
    </row>
    <row r="12" spans="1:18" ht="14.25" hidden="1" customHeight="1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5"/>
      <c r="L12" s="15"/>
      <c r="M12" s="3"/>
    </row>
    <row r="13" spans="1:18" ht="28.5" customHeight="1" x14ac:dyDescent="0.3">
      <c r="A13" s="39" t="s">
        <v>1</v>
      </c>
      <c r="B13" s="39" t="s">
        <v>16</v>
      </c>
      <c r="C13" s="39" t="s">
        <v>18</v>
      </c>
      <c r="D13" s="39" t="s">
        <v>0</v>
      </c>
      <c r="E13" s="39" t="s">
        <v>9</v>
      </c>
      <c r="F13" s="39"/>
      <c r="G13" s="39"/>
      <c r="H13" s="39" t="s">
        <v>3</v>
      </c>
      <c r="I13" s="39" t="s">
        <v>15</v>
      </c>
      <c r="J13" s="40" t="s">
        <v>17</v>
      </c>
      <c r="K13" s="15"/>
      <c r="L13" s="15"/>
      <c r="M13" s="3"/>
    </row>
    <row r="14" spans="1:18" s="19" customFormat="1" ht="50.25" customHeight="1" x14ac:dyDescent="0.3">
      <c r="A14" s="39"/>
      <c r="B14" s="39"/>
      <c r="C14" s="39"/>
      <c r="D14" s="39"/>
      <c r="E14" s="27" t="s">
        <v>12</v>
      </c>
      <c r="F14" s="27" t="s">
        <v>13</v>
      </c>
      <c r="G14" s="27" t="s">
        <v>14</v>
      </c>
      <c r="H14" s="39"/>
      <c r="I14" s="39"/>
      <c r="J14" s="40"/>
      <c r="K14" s="17"/>
      <c r="L14" s="17"/>
      <c r="M14" s="31"/>
      <c r="N14" s="18"/>
      <c r="O14" s="18"/>
      <c r="P14" s="18"/>
      <c r="Q14" s="18"/>
      <c r="R14" s="18"/>
    </row>
    <row r="15" spans="1:18" s="22" customFormat="1" ht="35.1" customHeight="1" x14ac:dyDescent="0.3">
      <c r="A15" s="1">
        <v>1</v>
      </c>
      <c r="B15" s="9" t="s">
        <v>20</v>
      </c>
      <c r="C15" s="10" t="s">
        <v>19</v>
      </c>
      <c r="D15" s="10">
        <v>219</v>
      </c>
      <c r="E15" s="28">
        <v>298</v>
      </c>
      <c r="F15" s="28">
        <v>308</v>
      </c>
      <c r="G15" s="28">
        <v>318</v>
      </c>
      <c r="H15" s="11">
        <f t="shared" ref="H15" si="0">ROUND(SUM(E15,F15,G15)/3,2)</f>
        <v>308</v>
      </c>
      <c r="I15" s="11">
        <f t="shared" ref="I15" si="1">SQRT(VARA(E15,F15,G15))/H15*100</f>
        <v>3.2467532467532463</v>
      </c>
      <c r="J15" s="29">
        <f t="shared" ref="J15" si="2">D15*H15</f>
        <v>67452</v>
      </c>
      <c r="K15" s="20"/>
      <c r="L15" s="20"/>
      <c r="M15" s="32"/>
      <c r="N15" s="21"/>
      <c r="O15" s="21"/>
      <c r="P15" s="21"/>
      <c r="Q15" s="21"/>
      <c r="R15" s="21"/>
    </row>
    <row r="16" spans="1:18" s="22" customFormat="1" ht="35.1" customHeight="1" x14ac:dyDescent="0.3">
      <c r="A16" s="1">
        <f>A15+1</f>
        <v>2</v>
      </c>
      <c r="B16" s="9" t="s">
        <v>21</v>
      </c>
      <c r="C16" s="10" t="s">
        <v>19</v>
      </c>
      <c r="D16" s="10">
        <v>52</v>
      </c>
      <c r="E16" s="28">
        <v>581</v>
      </c>
      <c r="F16" s="28">
        <v>600</v>
      </c>
      <c r="G16" s="28">
        <v>619</v>
      </c>
      <c r="H16" s="11">
        <f>ROUND(SUM(E16,F16,G16)/3,2)</f>
        <v>600</v>
      </c>
      <c r="I16" s="11">
        <f>SQRT(VARA(E16,F16,G16))/H16*100</f>
        <v>3.166666666666667</v>
      </c>
      <c r="J16" s="29">
        <f>D16*H16</f>
        <v>31200</v>
      </c>
      <c r="K16" s="20"/>
      <c r="L16" s="20"/>
      <c r="M16" s="32"/>
      <c r="N16" s="21"/>
      <c r="O16" s="21"/>
      <c r="P16" s="21"/>
      <c r="Q16" s="21"/>
      <c r="R16" s="21"/>
    </row>
    <row r="17" spans="1:18" s="22" customFormat="1" ht="35.1" customHeight="1" x14ac:dyDescent="0.3">
      <c r="A17" s="1">
        <f t="shared" ref="A17:A26" si="3">A16+1</f>
        <v>3</v>
      </c>
      <c r="B17" s="9" t="s">
        <v>22</v>
      </c>
      <c r="C17" s="10" t="s">
        <v>19</v>
      </c>
      <c r="D17" s="10">
        <v>365</v>
      </c>
      <c r="E17" s="28">
        <v>276</v>
      </c>
      <c r="F17" s="28">
        <v>285</v>
      </c>
      <c r="G17" s="28">
        <v>294</v>
      </c>
      <c r="H17" s="11">
        <f t="shared" ref="H17:H21" si="4">ROUND(SUM(E17,F17,G17)/3,2)</f>
        <v>285</v>
      </c>
      <c r="I17" s="11">
        <f t="shared" ref="I17:I21" si="5">SQRT(VARA(E17,F17,G17))/H17*100</f>
        <v>3.1578947368421053</v>
      </c>
      <c r="J17" s="29">
        <f t="shared" ref="J17:J21" si="6">D17*H17</f>
        <v>104025</v>
      </c>
      <c r="K17" s="20"/>
      <c r="L17" s="20"/>
      <c r="M17" s="32"/>
      <c r="N17" s="21"/>
      <c r="O17" s="21"/>
      <c r="P17" s="21"/>
      <c r="Q17" s="21"/>
      <c r="R17" s="21"/>
    </row>
    <row r="18" spans="1:18" s="22" customFormat="1" ht="35.1" customHeight="1" x14ac:dyDescent="0.3">
      <c r="A18" s="1">
        <f t="shared" si="3"/>
        <v>4</v>
      </c>
      <c r="B18" s="9" t="s">
        <v>23</v>
      </c>
      <c r="C18" s="10" t="s">
        <v>19</v>
      </c>
      <c r="D18" s="10">
        <v>73</v>
      </c>
      <c r="E18" s="28">
        <v>198</v>
      </c>
      <c r="F18" s="28">
        <v>215</v>
      </c>
      <c r="G18" s="28">
        <v>204</v>
      </c>
      <c r="H18" s="11">
        <f>ROUND(SUM(E18,F18,G18)/3,2)</f>
        <v>205.67</v>
      </c>
      <c r="I18" s="11">
        <f>SQRT(VARA(E18,F18,G18))/H18*100</f>
        <v>4.1919959664762532</v>
      </c>
      <c r="J18" s="29">
        <f>D18*H18</f>
        <v>15013.91</v>
      </c>
      <c r="K18" s="20"/>
      <c r="L18" s="20"/>
      <c r="M18" s="32"/>
      <c r="N18" s="21"/>
      <c r="O18" s="21"/>
      <c r="P18" s="21"/>
      <c r="Q18" s="21"/>
      <c r="R18" s="21"/>
    </row>
    <row r="19" spans="1:18" s="22" customFormat="1" ht="35.1" customHeight="1" x14ac:dyDescent="0.3">
      <c r="A19" s="1">
        <f t="shared" si="3"/>
        <v>5</v>
      </c>
      <c r="B19" s="9" t="s">
        <v>30</v>
      </c>
      <c r="C19" s="10" t="s">
        <v>19</v>
      </c>
      <c r="D19" s="10">
        <v>2</v>
      </c>
      <c r="E19" s="28">
        <v>2300</v>
      </c>
      <c r="F19" s="28">
        <v>2375</v>
      </c>
      <c r="G19" s="28">
        <v>2450</v>
      </c>
      <c r="H19" s="11">
        <f t="shared" si="4"/>
        <v>2375</v>
      </c>
      <c r="I19" s="11">
        <f t="shared" si="5"/>
        <v>3.1578947368421053</v>
      </c>
      <c r="J19" s="29">
        <f t="shared" si="6"/>
        <v>4750</v>
      </c>
      <c r="K19" s="20"/>
      <c r="L19" s="20"/>
      <c r="M19" s="32"/>
      <c r="N19" s="21"/>
      <c r="O19" s="21"/>
      <c r="P19" s="21"/>
      <c r="Q19" s="21"/>
      <c r="R19" s="21"/>
    </row>
    <row r="20" spans="1:18" s="22" customFormat="1" ht="35.1" customHeight="1" x14ac:dyDescent="0.3">
      <c r="A20" s="1">
        <f t="shared" si="3"/>
        <v>6</v>
      </c>
      <c r="B20" s="9" t="s">
        <v>24</v>
      </c>
      <c r="C20" s="10" t="s">
        <v>19</v>
      </c>
      <c r="D20" s="10">
        <v>11</v>
      </c>
      <c r="E20" s="28">
        <v>920</v>
      </c>
      <c r="F20" s="28">
        <v>950</v>
      </c>
      <c r="G20" s="28">
        <v>980</v>
      </c>
      <c r="H20" s="11">
        <f t="shared" si="4"/>
        <v>950</v>
      </c>
      <c r="I20" s="11">
        <f t="shared" si="5"/>
        <v>3.1578947368421053</v>
      </c>
      <c r="J20" s="29">
        <f t="shared" si="6"/>
        <v>10450</v>
      </c>
      <c r="K20" s="20"/>
      <c r="L20" s="20"/>
      <c r="M20" s="32"/>
      <c r="N20" s="21"/>
      <c r="O20" s="21"/>
      <c r="P20" s="21"/>
      <c r="Q20" s="21"/>
      <c r="R20" s="21"/>
    </row>
    <row r="21" spans="1:18" s="22" customFormat="1" ht="35.1" customHeight="1" x14ac:dyDescent="0.3">
      <c r="A21" s="1">
        <f t="shared" si="3"/>
        <v>7</v>
      </c>
      <c r="B21" s="9" t="s">
        <v>25</v>
      </c>
      <c r="C21" s="10" t="s">
        <v>19</v>
      </c>
      <c r="D21" s="10">
        <v>11</v>
      </c>
      <c r="E21" s="28">
        <v>540</v>
      </c>
      <c r="F21" s="28">
        <v>558</v>
      </c>
      <c r="G21" s="28">
        <v>576</v>
      </c>
      <c r="H21" s="11">
        <f t="shared" si="4"/>
        <v>558</v>
      </c>
      <c r="I21" s="11">
        <f t="shared" si="5"/>
        <v>3.225806451612903</v>
      </c>
      <c r="J21" s="29">
        <f t="shared" si="6"/>
        <v>6138</v>
      </c>
      <c r="K21" s="20"/>
      <c r="L21" s="20"/>
      <c r="M21" s="32"/>
      <c r="N21" s="21"/>
      <c r="O21" s="21"/>
      <c r="P21" s="21"/>
      <c r="Q21" s="21"/>
      <c r="R21" s="21"/>
    </row>
    <row r="22" spans="1:18" s="22" customFormat="1" ht="35.1" customHeight="1" x14ac:dyDescent="0.3">
      <c r="A22" s="1">
        <f t="shared" si="3"/>
        <v>8</v>
      </c>
      <c r="B22" s="9" t="s">
        <v>26</v>
      </c>
      <c r="C22" s="10" t="s">
        <v>19</v>
      </c>
      <c r="D22" s="10">
        <v>11</v>
      </c>
      <c r="E22" s="28">
        <v>540</v>
      </c>
      <c r="F22" s="28">
        <v>558</v>
      </c>
      <c r="G22" s="28">
        <v>576</v>
      </c>
      <c r="H22" s="11">
        <f t="shared" ref="H22:H26" si="7">ROUND(SUM(E22,F22,G22)/3,2)</f>
        <v>558</v>
      </c>
      <c r="I22" s="11">
        <f t="shared" ref="I22:I26" si="8">SQRT(VARA(E22,F22,G22))/H22*100</f>
        <v>3.225806451612903</v>
      </c>
      <c r="J22" s="29">
        <f t="shared" ref="J22:J26" si="9">D22*H22</f>
        <v>6138</v>
      </c>
      <c r="K22" s="20"/>
      <c r="L22" s="20"/>
      <c r="M22" s="32"/>
      <c r="N22" s="21"/>
      <c r="O22" s="21"/>
      <c r="P22" s="21"/>
      <c r="Q22" s="21"/>
      <c r="R22" s="21"/>
    </row>
    <row r="23" spans="1:18" s="22" customFormat="1" ht="35.1" customHeight="1" x14ac:dyDescent="0.3">
      <c r="A23" s="1">
        <f t="shared" si="3"/>
        <v>9</v>
      </c>
      <c r="B23" s="9" t="s">
        <v>27</v>
      </c>
      <c r="C23" s="10" t="s">
        <v>19</v>
      </c>
      <c r="D23" s="10">
        <v>110</v>
      </c>
      <c r="E23" s="28">
        <v>280</v>
      </c>
      <c r="F23" s="28">
        <v>294</v>
      </c>
      <c r="G23" s="28">
        <v>287</v>
      </c>
      <c r="H23" s="11">
        <f t="shared" si="7"/>
        <v>287</v>
      </c>
      <c r="I23" s="11">
        <f t="shared" si="8"/>
        <v>2.4390243902439024</v>
      </c>
      <c r="J23" s="29">
        <f t="shared" si="9"/>
        <v>31570</v>
      </c>
      <c r="K23" s="20"/>
      <c r="L23" s="20"/>
      <c r="M23" s="32"/>
      <c r="N23" s="21"/>
      <c r="O23" s="21"/>
      <c r="P23" s="21"/>
      <c r="Q23" s="21"/>
      <c r="R23" s="21"/>
    </row>
    <row r="24" spans="1:18" s="22" customFormat="1" ht="35.1" customHeight="1" x14ac:dyDescent="0.3">
      <c r="A24" s="1">
        <f t="shared" si="3"/>
        <v>10</v>
      </c>
      <c r="B24" s="9" t="s">
        <v>31</v>
      </c>
      <c r="C24" s="10" t="s">
        <v>19</v>
      </c>
      <c r="D24" s="10">
        <v>11</v>
      </c>
      <c r="E24" s="28">
        <v>1250</v>
      </c>
      <c r="F24" s="28">
        <v>1291</v>
      </c>
      <c r="G24" s="28">
        <v>1332</v>
      </c>
      <c r="H24" s="11">
        <f t="shared" si="7"/>
        <v>1291</v>
      </c>
      <c r="I24" s="11">
        <f t="shared" si="8"/>
        <v>3.1758326878388843</v>
      </c>
      <c r="J24" s="29">
        <f t="shared" si="9"/>
        <v>14201</v>
      </c>
      <c r="K24" s="20"/>
      <c r="L24" s="20"/>
      <c r="M24" s="32"/>
      <c r="N24" s="21"/>
      <c r="O24" s="21"/>
      <c r="P24" s="21"/>
      <c r="Q24" s="21"/>
      <c r="R24" s="21"/>
    </row>
    <row r="25" spans="1:18" s="22" customFormat="1" ht="35.1" customHeight="1" x14ac:dyDescent="0.3">
      <c r="A25" s="1">
        <f t="shared" si="3"/>
        <v>11</v>
      </c>
      <c r="B25" s="9" t="s">
        <v>28</v>
      </c>
      <c r="C25" s="10" t="s">
        <v>19</v>
      </c>
      <c r="D25" s="10">
        <v>438</v>
      </c>
      <c r="E25" s="28">
        <v>239</v>
      </c>
      <c r="F25" s="28">
        <v>247</v>
      </c>
      <c r="G25" s="28">
        <v>255</v>
      </c>
      <c r="H25" s="11">
        <f t="shared" si="7"/>
        <v>247</v>
      </c>
      <c r="I25" s="11">
        <f t="shared" si="8"/>
        <v>3.2388663967611335</v>
      </c>
      <c r="J25" s="29">
        <f t="shared" si="9"/>
        <v>108186</v>
      </c>
      <c r="K25" s="20"/>
      <c r="L25" s="20"/>
      <c r="M25" s="32"/>
      <c r="N25" s="21"/>
      <c r="O25" s="21"/>
      <c r="P25" s="21"/>
      <c r="Q25" s="21"/>
      <c r="R25" s="21"/>
    </row>
    <row r="26" spans="1:18" s="22" customFormat="1" ht="35.1" customHeight="1" x14ac:dyDescent="0.3">
      <c r="A26" s="1">
        <f t="shared" si="3"/>
        <v>12</v>
      </c>
      <c r="B26" s="9" t="s">
        <v>29</v>
      </c>
      <c r="C26" s="10" t="s">
        <v>19</v>
      </c>
      <c r="D26" s="10">
        <v>511</v>
      </c>
      <c r="E26" s="28">
        <v>128</v>
      </c>
      <c r="F26" s="28">
        <v>132</v>
      </c>
      <c r="G26" s="28">
        <v>137</v>
      </c>
      <c r="H26" s="11">
        <f t="shared" si="7"/>
        <v>132.33000000000001</v>
      </c>
      <c r="I26" s="11">
        <f t="shared" si="8"/>
        <v>3.4075793492200508</v>
      </c>
      <c r="J26" s="29">
        <f t="shared" si="9"/>
        <v>67620.63</v>
      </c>
      <c r="K26" s="20"/>
      <c r="L26" s="20"/>
      <c r="M26" s="32"/>
      <c r="N26" s="21"/>
      <c r="O26" s="21"/>
      <c r="P26" s="21"/>
      <c r="Q26" s="21"/>
      <c r="R26" s="21"/>
    </row>
    <row r="27" spans="1:18" s="8" customFormat="1" ht="35.1" customHeight="1" x14ac:dyDescent="0.3">
      <c r="A27" s="41" t="s">
        <v>2</v>
      </c>
      <c r="B27" s="42"/>
      <c r="C27" s="42"/>
      <c r="D27" s="42"/>
      <c r="E27" s="42"/>
      <c r="F27" s="42"/>
      <c r="G27" s="42"/>
      <c r="H27" s="42"/>
      <c r="I27" s="43"/>
      <c r="J27" s="30">
        <f>SUM(J15:J26)</f>
        <v>466744.54000000004</v>
      </c>
      <c r="K27" s="23"/>
      <c r="L27" s="23"/>
      <c r="M27" s="33"/>
      <c r="N27" s="24"/>
      <c r="O27" s="24"/>
      <c r="P27" s="24"/>
      <c r="Q27" s="24"/>
      <c r="R27" s="24"/>
    </row>
    <row r="28" spans="1:18" x14ac:dyDescent="0.3">
      <c r="A28" s="5"/>
      <c r="B28" s="5"/>
      <c r="K28" s="13"/>
      <c r="L28" s="13"/>
    </row>
    <row r="29" spans="1:18" s="8" customFormat="1" x14ac:dyDescent="0.3">
      <c r="A29" s="7"/>
      <c r="B29" s="37" t="s">
        <v>34</v>
      </c>
      <c r="C29" s="38"/>
      <c r="D29" s="38"/>
      <c r="E29" s="38"/>
      <c r="F29" s="38"/>
      <c r="G29" s="38"/>
      <c r="H29" s="38"/>
      <c r="K29" s="25"/>
      <c r="L29" s="25"/>
      <c r="M29" s="24"/>
      <c r="N29" s="24"/>
      <c r="O29" s="24"/>
      <c r="P29" s="24"/>
      <c r="Q29" s="24"/>
      <c r="R29" s="24"/>
    </row>
    <row r="30" spans="1:18" x14ac:dyDescent="0.3">
      <c r="K30" s="13"/>
      <c r="L30" s="13"/>
    </row>
    <row r="31" spans="1:18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3"/>
      <c r="L31" s="13"/>
    </row>
  </sheetData>
  <sheetProtection selectLockedCells="1" selectUnlockedCells="1"/>
  <mergeCells count="21">
    <mergeCell ref="A6:J6"/>
    <mergeCell ref="A7:J7"/>
    <mergeCell ref="I1:K1"/>
    <mergeCell ref="A2:K2"/>
    <mergeCell ref="A4:J4"/>
    <mergeCell ref="A5:J5"/>
    <mergeCell ref="A3:J3"/>
    <mergeCell ref="A8:J8"/>
    <mergeCell ref="A9:J9"/>
    <mergeCell ref="B10:F10"/>
    <mergeCell ref="B11:J11"/>
    <mergeCell ref="B29:H29"/>
    <mergeCell ref="H13:H14"/>
    <mergeCell ref="J13:J14"/>
    <mergeCell ref="A27:I27"/>
    <mergeCell ref="B13:B14"/>
    <mergeCell ref="A13:A14"/>
    <mergeCell ref="C13:C14"/>
    <mergeCell ref="I13:I14"/>
    <mergeCell ref="D13:D14"/>
    <mergeCell ref="E13:G13"/>
  </mergeCells>
  <phoneticPr fontId="3" type="noConversion"/>
  <pageMargins left="0.11811023622047245" right="0.11811023622047245" top="0.23622047244094491" bottom="0.23622047244094491" header="0.15748031496062992" footer="0.19685039370078741"/>
  <pageSetup paperSize="9" scale="47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Обоснование</vt:lpstr>
      <vt:lpstr>' Обоснование'!Область_печати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Кононова</dc:creator>
  <cp:lastModifiedBy>Яна Лыкова</cp:lastModifiedBy>
  <cp:lastPrinted>2026-08-25T05:28:52Z</cp:lastPrinted>
  <dcterms:created xsi:type="dcterms:W3CDTF">2013-01-30T02:33:10Z</dcterms:created>
  <dcterms:modified xsi:type="dcterms:W3CDTF">2026-10-26T13:18:32Z</dcterms:modified>
</cp:coreProperties>
</file>