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0500"/>
  </bookViews>
  <sheets>
    <sheet name="1" sheetId="8" r:id="rId1"/>
  </sheets>
  <definedNames>
    <definedName name="_xlnm.Print_Area" localSheetId="0">'1'!$A$1:$L$15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8" l="1"/>
  <c r="G12" i="8"/>
  <c r="F12" i="8"/>
  <c r="G11" i="8"/>
  <c r="J11" i="8" l="1"/>
  <c r="K11" i="8" s="1"/>
  <c r="L11" i="8" s="1"/>
  <c r="I11" i="8"/>
  <c r="J10" i="8"/>
  <c r="K10" i="8" s="1"/>
  <c r="L10" i="8" s="1"/>
  <c r="I10" i="8"/>
  <c r="J9" i="8"/>
  <c r="K9" i="8" s="1"/>
  <c r="L9" i="8" s="1"/>
  <c r="I9" i="8"/>
  <c r="L12" i="8" l="1"/>
  <c r="J13" i="8" s="1"/>
</calcChain>
</file>

<file path=xl/sharedStrings.xml><?xml version="1.0" encoding="utf-8"?>
<sst xmlns="http://schemas.openxmlformats.org/spreadsheetml/2006/main" count="39" uniqueCount="35">
  <si>
    <t xml:space="preserve"> </t>
  </si>
  <si>
    <t>Характеристики объекта закупки</t>
  </si>
  <si>
    <t>№</t>
  </si>
  <si>
    <t>Наименование товара, услуги (работы)</t>
  </si>
  <si>
    <t>Единица измерения</t>
  </si>
  <si>
    <t>Кол-во</t>
  </si>
  <si>
    <t>Коэффициент вариации (%)</t>
  </si>
  <si>
    <t>Цена (руб.)</t>
  </si>
  <si>
    <t>Исполнитель</t>
  </si>
  <si>
    <t>РАСЧЕТ НМЦК</t>
  </si>
  <si>
    <t>В соответствии с Описанием объекта закупки</t>
  </si>
  <si>
    <t>Маковская Л.Н.</t>
  </si>
  <si>
    <t xml:space="preserve">Поставщик 1 </t>
  </si>
  <si>
    <t xml:space="preserve">Поставщик 2 </t>
  </si>
  <si>
    <t>Поставщик 3</t>
  </si>
  <si>
    <t>Итого</t>
  </si>
  <si>
    <t>Используемый метод определения НМЦД с обоснованием:</t>
  </si>
  <si>
    <t xml:space="preserve">Метод сопоставимых рыночных цен (анализа рынка) </t>
  </si>
  <si>
    <t>руб.</t>
  </si>
  <si>
    <t>Предельная цена за единицу измерения (средняя), руб.</t>
  </si>
  <si>
    <t xml:space="preserve">Обоснование начальной (максимальной) цены договора
</t>
  </si>
  <si>
    <t>На основании проведенного анализа рынка,  расчетов и с учетом финансирования закупки, НМЦД составляет:</t>
  </si>
  <si>
    <t>Начальник УОЗ</t>
  </si>
  <si>
    <t>Суслова И.К.</t>
  </si>
  <si>
    <t>ИТОГО НМЦД, руб.</t>
  </si>
  <si>
    <t>на поставку  канцелярских товаров</t>
  </si>
  <si>
    <t>ОКПД2</t>
  </si>
  <si>
    <t>Предельная цена за единицу измерения, руб.</t>
  </si>
  <si>
    <t>Бумага для офисной техники А4</t>
  </si>
  <si>
    <t>Бумага для офисной техники А3</t>
  </si>
  <si>
    <t>Бумага широкоформатная</t>
  </si>
  <si>
    <t>пачка</t>
  </si>
  <si>
    <t>рулон</t>
  </si>
  <si>
    <t>17.12.14.110</t>
  </si>
  <si>
    <t>17.12.14.160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</si>
</sst>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#,##0.00#########"/>
    <numFmt numFmtId="165" formatCode="#,##0.00\ &quot;₽&quot;"/>
    <numFmt numFmtId="166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 applyAlignment="0"/>
    <xf numFmtId="43" fontId="10" fillId="0" borderId="0" applyFont="0" applyFill="0" applyBorder="0" applyAlignment="0" applyProtection="0"/>
  </cellStyleXfs>
  <cellXfs count="53">
    <xf numFmtId="0" fontId="0" fillId="0" borderId="0" xfId="0"/>
    <xf numFmtId="2" fontId="6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2" borderId="0" xfId="0" applyFont="1" applyFill="1" applyBorder="1"/>
    <xf numFmtId="2" fontId="1" fillId="2" borderId="0" xfId="0" applyNumberFormat="1" applyFont="1" applyFill="1" applyBorder="1"/>
    <xf numFmtId="164" fontId="3" fillId="2" borderId="1" xfId="0" applyNumberFormat="1" applyFont="1" applyFill="1" applyBorder="1" applyAlignment="1">
      <alignment horizontal="center" vertical="center" wrapText="1"/>
    </xf>
    <xf numFmtId="2" fontId="7" fillId="2" borderId="0" xfId="0" applyNumberFormat="1" applyFont="1" applyFill="1" applyBorder="1"/>
    <xf numFmtId="164" fontId="5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/>
    <xf numFmtId="0" fontId="7" fillId="2" borderId="0" xfId="0" applyFont="1" applyFill="1" applyBorder="1"/>
    <xf numFmtId="0" fontId="5" fillId="2" borderId="0" xfId="0" applyFont="1" applyFill="1" applyBorder="1"/>
    <xf numFmtId="0" fontId="3" fillId="2" borderId="0" xfId="0" applyFont="1" applyFill="1" applyBorder="1"/>
    <xf numFmtId="2" fontId="3" fillId="2" borderId="0" xfId="0" applyNumberFormat="1" applyFont="1" applyFill="1" applyBorder="1"/>
    <xf numFmtId="2" fontId="2" fillId="2" borderId="0" xfId="0" applyNumberFormat="1" applyFont="1" applyFill="1" applyBorder="1"/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top" wrapText="1"/>
    </xf>
    <xf numFmtId="166" fontId="3" fillId="2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/>
    </xf>
    <xf numFmtId="43" fontId="3" fillId="2" borderId="1" xfId="1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left" vertical="top" wrapText="1"/>
    </xf>
    <xf numFmtId="0" fontId="12" fillId="2" borderId="8" xfId="0" applyFont="1" applyFill="1" applyBorder="1" applyAlignment="1">
      <alignment horizontal="left" vertical="top" wrapText="1"/>
    </xf>
    <xf numFmtId="165" fontId="5" fillId="2" borderId="7" xfId="0" applyNumberFormat="1" applyFont="1" applyFill="1" applyBorder="1" applyAlignment="1">
      <alignment horizontal="left" vertical="center" wrapText="1"/>
    </xf>
    <xf numFmtId="165" fontId="5" fillId="2" borderId="8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view="pageBreakPreview" zoomScaleNormal="100" zoomScaleSheetLayoutView="100" workbookViewId="0">
      <selection activeCell="B12" sqref="B12:C12"/>
    </sheetView>
  </sheetViews>
  <sheetFormatPr defaultColWidth="9" defaultRowHeight="15" x14ac:dyDescent="0.25"/>
  <cols>
    <col min="1" max="1" width="4.140625" style="3" customWidth="1"/>
    <col min="2" max="2" width="28.5703125" style="3" customWidth="1"/>
    <col min="3" max="3" width="13.140625" style="3" customWidth="1"/>
    <col min="4" max="4" width="9.42578125" style="3" customWidth="1"/>
    <col min="5" max="5" width="6.7109375" style="3" bestFit="1" customWidth="1"/>
    <col min="6" max="6" width="12.28515625" style="13" customWidth="1"/>
    <col min="7" max="7" width="11.28515625" style="13" customWidth="1"/>
    <col min="8" max="8" width="11.7109375" style="13" customWidth="1"/>
    <col min="9" max="9" width="12.42578125" style="13" customWidth="1"/>
    <col min="10" max="10" width="14.140625" style="13" customWidth="1"/>
    <col min="11" max="11" width="15.5703125" style="13" customWidth="1"/>
    <col min="12" max="12" width="16" style="3" customWidth="1"/>
    <col min="13" max="13" width="12.5703125" style="3" customWidth="1"/>
    <col min="14" max="1002" width="9.140625" style="3" customWidth="1"/>
    <col min="1003" max="16384" width="9" style="3"/>
  </cols>
  <sheetData>
    <row r="1" spans="1:12" ht="25.5" customHeight="1" x14ac:dyDescent="0.25">
      <c r="A1" s="2"/>
      <c r="B1" s="2"/>
      <c r="C1" s="2"/>
      <c r="D1" s="2"/>
      <c r="E1" s="2"/>
      <c r="F1" s="4"/>
      <c r="G1" s="4"/>
      <c r="H1" s="4"/>
      <c r="I1" s="4"/>
      <c r="J1" s="4"/>
      <c r="K1" s="4"/>
    </row>
    <row r="2" spans="1:12" s="20" customFormat="1" ht="39.75" customHeight="1" x14ac:dyDescent="0.3">
      <c r="A2" s="27" t="s">
        <v>20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8" customHeight="1" x14ac:dyDescent="0.3">
      <c r="A3" s="28" t="s">
        <v>25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24.6" customHeight="1" x14ac:dyDescent="0.25">
      <c r="A4" s="29" t="s">
        <v>1</v>
      </c>
      <c r="B4" s="29"/>
      <c r="C4" s="30" t="s">
        <v>10</v>
      </c>
      <c r="D4" s="31"/>
      <c r="E4" s="31"/>
      <c r="F4" s="31"/>
      <c r="G4" s="31"/>
      <c r="H4" s="31"/>
      <c r="I4" s="31"/>
      <c r="J4" s="31"/>
      <c r="K4" s="31"/>
      <c r="L4" s="32"/>
    </row>
    <row r="5" spans="1:12" ht="67.5" customHeight="1" x14ac:dyDescent="0.25">
      <c r="A5" s="39" t="s">
        <v>16</v>
      </c>
      <c r="B5" s="39"/>
      <c r="C5" s="40" t="s">
        <v>17</v>
      </c>
      <c r="D5" s="41"/>
      <c r="E5" s="41"/>
      <c r="F5" s="41"/>
      <c r="G5" s="41"/>
      <c r="H5" s="41"/>
      <c r="I5" s="41"/>
      <c r="J5" s="41"/>
      <c r="K5" s="41"/>
      <c r="L5" s="42"/>
    </row>
    <row r="6" spans="1:12" x14ac:dyDescent="0.25">
      <c r="A6" s="43" t="s">
        <v>9</v>
      </c>
      <c r="B6" s="44"/>
      <c r="C6" s="45"/>
      <c r="D6" s="45"/>
      <c r="E6" s="45"/>
      <c r="F6" s="45"/>
      <c r="G6" s="45"/>
      <c r="H6" s="45"/>
      <c r="I6" s="45"/>
      <c r="J6" s="45"/>
      <c r="K6" s="45"/>
      <c r="L6" s="46"/>
    </row>
    <row r="7" spans="1:12" ht="64.900000000000006" customHeight="1" x14ac:dyDescent="0.25">
      <c r="A7" s="47" t="s">
        <v>2</v>
      </c>
      <c r="B7" s="47" t="s">
        <v>3</v>
      </c>
      <c r="C7" s="48" t="s">
        <v>26</v>
      </c>
      <c r="D7" s="47" t="s">
        <v>4</v>
      </c>
      <c r="E7" s="48" t="s">
        <v>5</v>
      </c>
      <c r="F7" s="5" t="s">
        <v>12</v>
      </c>
      <c r="G7" s="5" t="s">
        <v>13</v>
      </c>
      <c r="H7" s="5" t="s">
        <v>14</v>
      </c>
      <c r="I7" s="49" t="s">
        <v>6</v>
      </c>
      <c r="J7" s="48" t="s">
        <v>19</v>
      </c>
      <c r="K7" s="48" t="s">
        <v>27</v>
      </c>
      <c r="L7" s="33" t="s">
        <v>24</v>
      </c>
    </row>
    <row r="8" spans="1:12" ht="40.5" customHeight="1" x14ac:dyDescent="0.25">
      <c r="A8" s="47"/>
      <c r="B8" s="47"/>
      <c r="C8" s="48"/>
      <c r="D8" s="47"/>
      <c r="E8" s="48"/>
      <c r="F8" s="5" t="s">
        <v>7</v>
      </c>
      <c r="G8" s="5" t="s">
        <v>7</v>
      </c>
      <c r="H8" s="5" t="s">
        <v>7</v>
      </c>
      <c r="I8" s="50"/>
      <c r="J8" s="48"/>
      <c r="K8" s="48"/>
      <c r="L8" s="34"/>
    </row>
    <row r="9" spans="1:12" ht="44.45" customHeight="1" x14ac:dyDescent="0.25">
      <c r="A9" s="25">
        <v>1</v>
      </c>
      <c r="B9" s="22" t="s">
        <v>28</v>
      </c>
      <c r="C9" s="16" t="s">
        <v>33</v>
      </c>
      <c r="D9" s="25" t="s">
        <v>31</v>
      </c>
      <c r="E9" s="16">
        <v>50</v>
      </c>
      <c r="F9" s="26">
        <v>359</v>
      </c>
      <c r="G9" s="26">
        <v>359</v>
      </c>
      <c r="H9" s="26">
        <v>411.75</v>
      </c>
      <c r="I9" s="1">
        <f t="shared" ref="I9:I11" si="0">(STDEV(F9:H9)/AVERAGE(F9:H9))*100</f>
        <v>8.0872476299409843</v>
      </c>
      <c r="J9" s="1">
        <f t="shared" ref="J9:J11" si="1">ROUND(AVERAGE(F9:H9),2)</f>
        <v>376.58</v>
      </c>
      <c r="K9" s="1">
        <f t="shared" ref="K9:K11" si="2">J9</f>
        <v>376.58</v>
      </c>
      <c r="L9" s="21">
        <f t="shared" ref="L9:L11" si="3">E9*K9</f>
        <v>18829</v>
      </c>
    </row>
    <row r="10" spans="1:12" ht="44.45" customHeight="1" x14ac:dyDescent="0.25">
      <c r="A10" s="25">
        <v>2</v>
      </c>
      <c r="B10" s="22" t="s">
        <v>29</v>
      </c>
      <c r="C10" s="16" t="s">
        <v>33</v>
      </c>
      <c r="D10" s="25" t="s">
        <v>31</v>
      </c>
      <c r="E10" s="16">
        <v>5</v>
      </c>
      <c r="F10" s="26">
        <v>693.99</v>
      </c>
      <c r="G10" s="26">
        <v>694</v>
      </c>
      <c r="H10" s="26">
        <v>823.5</v>
      </c>
      <c r="I10" s="1">
        <f t="shared" si="0"/>
        <v>10.142900955272111</v>
      </c>
      <c r="J10" s="1">
        <f t="shared" si="1"/>
        <v>737.16</v>
      </c>
      <c r="K10" s="1">
        <f t="shared" si="2"/>
        <v>737.16</v>
      </c>
      <c r="L10" s="21">
        <f t="shared" si="3"/>
        <v>3685.7999999999997</v>
      </c>
    </row>
    <row r="11" spans="1:12" ht="60.75" customHeight="1" x14ac:dyDescent="0.25">
      <c r="A11" s="25">
        <v>3</v>
      </c>
      <c r="B11" s="22" t="s">
        <v>30</v>
      </c>
      <c r="C11" s="16" t="s">
        <v>34</v>
      </c>
      <c r="D11" s="25" t="s">
        <v>32</v>
      </c>
      <c r="E11" s="16">
        <v>24</v>
      </c>
      <c r="F11" s="26">
        <v>1270.67</v>
      </c>
      <c r="G11" s="26">
        <f>4260/4</f>
        <v>1065</v>
      </c>
      <c r="H11" s="26">
        <v>1277.8699999999999</v>
      </c>
      <c r="I11" s="1">
        <f t="shared" si="0"/>
        <v>10.035232335425414</v>
      </c>
      <c r="J11" s="1">
        <f t="shared" si="1"/>
        <v>1204.51</v>
      </c>
      <c r="K11" s="1">
        <f t="shared" si="2"/>
        <v>1204.51</v>
      </c>
      <c r="L11" s="21">
        <f t="shared" si="3"/>
        <v>28908.239999999998</v>
      </c>
    </row>
    <row r="12" spans="1:12" ht="15.75" x14ac:dyDescent="0.25">
      <c r="A12" s="14"/>
      <c r="B12" s="35" t="s">
        <v>15</v>
      </c>
      <c r="C12" s="36"/>
      <c r="D12" s="14"/>
      <c r="E12" s="15"/>
      <c r="F12" s="17">
        <f>E9*F9+E10*F10+E11*F11</f>
        <v>51916.03</v>
      </c>
      <c r="G12" s="17">
        <f>E9*G9+E10*G10+E11*G11</f>
        <v>46980</v>
      </c>
      <c r="H12" s="17">
        <f>E9*H9+E10*H10+E11*H11</f>
        <v>55373.88</v>
      </c>
      <c r="I12" s="14"/>
      <c r="J12" s="23"/>
      <c r="K12" s="19"/>
      <c r="L12" s="7">
        <f>SUM(L9:L11)</f>
        <v>51423.039999999994</v>
      </c>
    </row>
    <row r="13" spans="1:12" ht="25.5" customHeight="1" x14ac:dyDescent="0.25">
      <c r="A13" s="51" t="s">
        <v>21</v>
      </c>
      <c r="B13" s="52"/>
      <c r="C13" s="52"/>
      <c r="D13" s="52"/>
      <c r="E13" s="52"/>
      <c r="F13" s="52"/>
      <c r="G13" s="52"/>
      <c r="H13" s="52"/>
      <c r="I13" s="52"/>
      <c r="J13" s="24">
        <f>L12</f>
        <v>51423.039999999994</v>
      </c>
      <c r="K13" s="37" t="s">
        <v>18</v>
      </c>
      <c r="L13" s="38"/>
    </row>
    <row r="14" spans="1:12" ht="28.9" customHeight="1" x14ac:dyDescent="0.25">
      <c r="A14" s="8"/>
      <c r="B14" s="8" t="s">
        <v>22</v>
      </c>
      <c r="C14" s="8"/>
      <c r="D14" s="8"/>
      <c r="E14" s="8"/>
      <c r="F14" s="18"/>
      <c r="G14" s="8"/>
      <c r="H14" s="8"/>
      <c r="I14" s="8"/>
      <c r="J14" s="8"/>
      <c r="K14" s="8" t="s">
        <v>23</v>
      </c>
      <c r="L14" s="8"/>
    </row>
    <row r="15" spans="1:12" ht="42.6" customHeight="1" x14ac:dyDescent="0.25">
      <c r="A15" s="10" t="s">
        <v>0</v>
      </c>
      <c r="B15" s="11" t="s">
        <v>8</v>
      </c>
      <c r="C15" s="11"/>
      <c r="D15" s="11"/>
      <c r="E15" s="11"/>
      <c r="F15" s="6"/>
      <c r="G15" s="6"/>
      <c r="H15" s="6"/>
      <c r="I15" s="6"/>
      <c r="J15" s="12"/>
      <c r="K15" s="12" t="s">
        <v>11</v>
      </c>
      <c r="L15" s="9"/>
    </row>
  </sheetData>
  <mergeCells count="19">
    <mergeCell ref="B12:C12"/>
    <mergeCell ref="K13:L13"/>
    <mergeCell ref="A5:B5"/>
    <mergeCell ref="C5:L5"/>
    <mergeCell ref="A6:L6"/>
    <mergeCell ref="A7:A8"/>
    <mergeCell ref="B7:B8"/>
    <mergeCell ref="C7:C8"/>
    <mergeCell ref="D7:D8"/>
    <mergeCell ref="E7:E8"/>
    <mergeCell ref="I7:I8"/>
    <mergeCell ref="K7:K8"/>
    <mergeCell ref="J7:J8"/>
    <mergeCell ref="A13:I13"/>
    <mergeCell ref="A2:L2"/>
    <mergeCell ref="A3:L3"/>
    <mergeCell ref="A4:B4"/>
    <mergeCell ref="C4:L4"/>
    <mergeCell ref="L7:L8"/>
  </mergeCells>
  <pageMargins left="1.1811023622047245" right="0.39370078740157483" top="0.39370078740157483" bottom="0.39370078740157483" header="0" footer="0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2026-10-07T13:18:51Z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