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ТЫЛ ТЫЛ ТЫЛ ТЫЛ ТЫЛ ТЫЛ ТЫЛ ТЫЛ ТЫЛ ТЫЛ ТЫЛ ТЫЛ ТЫЛ ТЫЛ ТЫЛ ТЫЛ\Закупки ТЫЛ\Закупки 2026\Техосмотор октяборь 2026\"/>
    </mc:Choice>
  </mc:AlternateContent>
  <bookViews>
    <workbookView xWindow="0" yWindow="0" windowWidth="19440" windowHeight="13020" activeTab="1"/>
  </bookViews>
  <sheets>
    <sheet name="Рапорт 1" sheetId="1" r:id="rId1"/>
    <sheet name="Рапорт 2" sheetId="2" r:id="rId2"/>
    <sheet name="Рапорт 3" sheetId="3" r:id="rId3"/>
    <sheet name="Рапорт 4" sheetId="4" r:id="rId4"/>
    <sheet name="Рапорт 5" sheetId="5" r:id="rId5"/>
    <sheet name="Рапорт 6" sheetId="6" r:id="rId6"/>
    <sheet name="Рапорт 7" sheetId="7" r:id="rId7"/>
  </sheets>
  <calcPr calcId="152511"/>
</workbook>
</file>

<file path=xl/calcChain.xml><?xml version="1.0" encoding="utf-8"?>
<calcChain xmlns="http://schemas.openxmlformats.org/spreadsheetml/2006/main">
  <c r="K10" i="2" l="1"/>
  <c r="L10" i="2" s="1"/>
  <c r="M10" i="2" s="1"/>
  <c r="N10" i="2" s="1"/>
  <c r="I10" i="2"/>
  <c r="J10" i="2" s="1"/>
  <c r="H10" i="2"/>
  <c r="K8" i="2" l="1"/>
  <c r="L8" i="2" s="1"/>
  <c r="M8" i="2" s="1"/>
  <c r="N8" i="2" s="1"/>
  <c r="K9" i="2"/>
  <c r="L9" i="2" s="1"/>
  <c r="M9" i="2" s="1"/>
  <c r="N9" i="2" s="1"/>
  <c r="K11" i="2"/>
  <c r="L11" i="2" s="1"/>
  <c r="M11" i="2" s="1"/>
  <c r="N11" i="2" s="1"/>
  <c r="I8" i="2"/>
  <c r="J8" i="2" s="1"/>
  <c r="I9" i="2"/>
  <c r="I11" i="2"/>
  <c r="H8" i="2"/>
  <c r="H9" i="2"/>
  <c r="H11" i="2"/>
  <c r="J9" i="2" l="1"/>
  <c r="J11" i="2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K8" i="1"/>
  <c r="L8" i="1" s="1"/>
  <c r="M8" i="1" s="1"/>
  <c r="N8" i="1" s="1"/>
  <c r="K9" i="1"/>
  <c r="L9" i="1" s="1"/>
  <c r="M9" i="1" s="1"/>
  <c r="N9" i="1" s="1"/>
  <c r="K10" i="1"/>
  <c r="L10" i="1" s="1"/>
  <c r="M10" i="1" s="1"/>
  <c r="N10" i="1" s="1"/>
  <c r="K11" i="1"/>
  <c r="L11" i="1" s="1"/>
  <c r="M11" i="1" s="1"/>
  <c r="N11" i="1" s="1"/>
  <c r="K12" i="1"/>
  <c r="L12" i="1" s="1"/>
  <c r="M12" i="1" s="1"/>
  <c r="N12" i="1" s="1"/>
  <c r="K13" i="1"/>
  <c r="L13" i="1" s="1"/>
  <c r="M13" i="1" s="1"/>
  <c r="N13" i="1" s="1"/>
  <c r="K14" i="1"/>
  <c r="L14" i="1" s="1"/>
  <c r="M14" i="1" s="1"/>
  <c r="N14" i="1" s="1"/>
  <c r="K15" i="1"/>
  <c r="L15" i="1" s="1"/>
  <c r="M15" i="1" s="1"/>
  <c r="N15" i="1" s="1"/>
  <c r="K16" i="1"/>
  <c r="L16" i="1" s="1"/>
  <c r="M16" i="1" s="1"/>
  <c r="N16" i="1" s="1"/>
  <c r="K17" i="1"/>
  <c r="L17" i="1" s="1"/>
  <c r="M17" i="1" s="1"/>
  <c r="N17" i="1" s="1"/>
  <c r="K18" i="1"/>
  <c r="L18" i="1" s="1"/>
  <c r="M18" i="1" s="1"/>
  <c r="N18" i="1" s="1"/>
  <c r="K19" i="1"/>
  <c r="L19" i="1" s="1"/>
  <c r="M19" i="1" s="1"/>
  <c r="N19" i="1" s="1"/>
  <c r="K20" i="1"/>
  <c r="L20" i="1" s="1"/>
  <c r="M20" i="1" s="1"/>
  <c r="N20" i="1" s="1"/>
  <c r="K21" i="1"/>
  <c r="L21" i="1" s="1"/>
  <c r="M21" i="1" s="1"/>
  <c r="N21" i="1" s="1"/>
  <c r="K22" i="1"/>
  <c r="L22" i="1" s="1"/>
  <c r="M22" i="1" s="1"/>
  <c r="N22" i="1" s="1"/>
  <c r="K23" i="1"/>
  <c r="L23" i="1" s="1"/>
  <c r="M23" i="1" s="1"/>
  <c r="N23" i="1" s="1"/>
  <c r="H8" i="1"/>
  <c r="J8" i="1" s="1"/>
  <c r="H9" i="1"/>
  <c r="H10" i="1"/>
  <c r="H11" i="1"/>
  <c r="H12" i="1"/>
  <c r="H13" i="1"/>
  <c r="H14" i="1"/>
  <c r="H15" i="1"/>
  <c r="H16" i="1"/>
  <c r="H17" i="1"/>
  <c r="H18" i="1"/>
  <c r="H19" i="1"/>
  <c r="H20" i="1"/>
  <c r="J20" i="1" s="1"/>
  <c r="H21" i="1"/>
  <c r="H22" i="1"/>
  <c r="H23" i="1"/>
  <c r="J17" i="1" l="1"/>
  <c r="J13" i="1"/>
  <c r="J23" i="1"/>
  <c r="J15" i="1"/>
  <c r="J11" i="1"/>
  <c r="J14" i="1"/>
  <c r="J10" i="1"/>
  <c r="J9" i="1"/>
  <c r="J12" i="1"/>
  <c r="J18" i="1"/>
  <c r="J16" i="1"/>
  <c r="J21" i="1"/>
  <c r="J22" i="1"/>
  <c r="J19" i="1"/>
  <c r="H7" i="3"/>
  <c r="I7" i="3"/>
  <c r="K7" i="3"/>
  <c r="L7" i="3" s="1"/>
  <c r="M7" i="3" s="1"/>
  <c r="N7" i="3" s="1"/>
  <c r="J7" i="3" l="1"/>
  <c r="K7" i="5"/>
  <c r="L7" i="5" s="1"/>
  <c r="M7" i="5" s="1"/>
  <c r="N7" i="5" s="1"/>
  <c r="I7" i="5"/>
  <c r="H7" i="5"/>
  <c r="K7" i="7"/>
  <c r="L7" i="7" s="1"/>
  <c r="M7" i="7" s="1"/>
  <c r="N7" i="7" s="1"/>
  <c r="I7" i="7"/>
  <c r="H7" i="7"/>
  <c r="K13" i="6"/>
  <c r="L13" i="6" s="1"/>
  <c r="M13" i="6" s="1"/>
  <c r="N13" i="6" s="1"/>
  <c r="I13" i="6"/>
  <c r="H13" i="6"/>
  <c r="K12" i="6"/>
  <c r="L12" i="6" s="1"/>
  <c r="M12" i="6" s="1"/>
  <c r="N12" i="6" s="1"/>
  <c r="I12" i="6"/>
  <c r="J12" i="6" s="1"/>
  <c r="H12" i="6"/>
  <c r="K11" i="6"/>
  <c r="L11" i="6" s="1"/>
  <c r="M11" i="6" s="1"/>
  <c r="N11" i="6" s="1"/>
  <c r="I11" i="6"/>
  <c r="H11" i="6"/>
  <c r="K10" i="6"/>
  <c r="L10" i="6" s="1"/>
  <c r="M10" i="6" s="1"/>
  <c r="N10" i="6" s="1"/>
  <c r="I10" i="6"/>
  <c r="H10" i="6"/>
  <c r="K9" i="6"/>
  <c r="L9" i="6" s="1"/>
  <c r="M9" i="6" s="1"/>
  <c r="N9" i="6" s="1"/>
  <c r="I9" i="6"/>
  <c r="H9" i="6"/>
  <c r="K8" i="6"/>
  <c r="L8" i="6" s="1"/>
  <c r="M8" i="6" s="1"/>
  <c r="N8" i="6" s="1"/>
  <c r="I8" i="6"/>
  <c r="H8" i="6"/>
  <c r="K7" i="6"/>
  <c r="L7" i="6" s="1"/>
  <c r="M7" i="6" s="1"/>
  <c r="N7" i="6" s="1"/>
  <c r="I7" i="6"/>
  <c r="H7" i="6"/>
  <c r="J11" i="6" l="1"/>
  <c r="J7" i="5"/>
  <c r="J7" i="7"/>
  <c r="J8" i="6"/>
  <c r="J9" i="6"/>
  <c r="J7" i="6"/>
  <c r="J10" i="6"/>
  <c r="J13" i="6"/>
  <c r="J8" i="7"/>
  <c r="J14" i="6"/>
  <c r="K8" i="5"/>
  <c r="L8" i="5" s="1"/>
  <c r="M8" i="5" s="1"/>
  <c r="N8" i="5" s="1"/>
  <c r="I8" i="5"/>
  <c r="H8" i="5"/>
  <c r="K8" i="4"/>
  <c r="L8" i="4" s="1"/>
  <c r="M8" i="4" s="1"/>
  <c r="N8" i="4" s="1"/>
  <c r="I8" i="4"/>
  <c r="H8" i="4"/>
  <c r="K7" i="4"/>
  <c r="L7" i="4" s="1"/>
  <c r="M7" i="4" s="1"/>
  <c r="N7" i="4" s="1"/>
  <c r="I7" i="4"/>
  <c r="H7" i="4"/>
  <c r="K7" i="2"/>
  <c r="L7" i="2" s="1"/>
  <c r="M7" i="2" s="1"/>
  <c r="N7" i="2" s="1"/>
  <c r="I7" i="2"/>
  <c r="H7" i="2"/>
  <c r="J12" i="2" l="1"/>
  <c r="J8" i="5"/>
  <c r="J9" i="5"/>
  <c r="J8" i="4"/>
  <c r="J7" i="4"/>
  <c r="J9" i="4"/>
  <c r="J8" i="3"/>
  <c r="J7" i="2"/>
  <c r="K7" i="1"/>
  <c r="L7" i="1" s="1"/>
  <c r="M7" i="1" s="1"/>
  <c r="N7" i="1" s="1"/>
  <c r="I7" i="1"/>
  <c r="H7" i="1"/>
  <c r="J24" i="1" l="1"/>
  <c r="J7" i="1"/>
</calcChain>
</file>

<file path=xl/sharedStrings.xml><?xml version="1.0" encoding="utf-8"?>
<sst xmlns="http://schemas.openxmlformats.org/spreadsheetml/2006/main" count="266" uniqueCount="79">
  <si>
    <t>№</t>
  </si>
  <si>
    <t>Ед. изм</t>
  </si>
  <si>
    <t>Наименование предмета контракта</t>
  </si>
  <si>
    <t>Кол-во</t>
  </si>
  <si>
    <t>Коммерческие предложения (руб./ед.изм.)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</si>
  <si>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</si>
  <si>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</si>
  <si>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 xml:space="preserve">Средняя арифметическая цена за единицу     &lt;ц&gt; </t>
  </si>
  <si>
    <t>Цена за единицу изм. (руб.)</t>
  </si>
  <si>
    <t>Цена за единицу изм. с округлением (вниз) до сотых долей после запятой (руб.)</t>
  </si>
  <si>
    <r>
      <rPr>
        <b/>
        <sz val="10"/>
        <color indexed="8"/>
        <rFont val="Times New Roman"/>
        <family val="1"/>
        <charset val="204"/>
      </rPr>
      <t>Расчет Н(М)ЦК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</si>
  <si>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Однородность совокупности значений выявленных цен, используемых в расчете Н(М)ЦК, ЦКЕП</t>
  </si>
  <si>
    <t>Н(М)ЦК, ЦКЕП контракта с учетом округления цены за единицу (руб.)</t>
  </si>
  <si>
    <t>Н(М)ЦК, ЦКЕП, определяемая методом сопоставимых рыночных цен (анализа рынка)*</t>
  </si>
  <si>
    <t xml:space="preserve">                                   </t>
  </si>
  <si>
    <t>В результате проведенного расчета Н(М)ЦК, ЦКЕП контракта составила:</t>
  </si>
  <si>
    <t>рублей</t>
  </si>
  <si>
    <t xml:space="preserve">Расчет Н(М)ЦК ЦКЕП произвел: </t>
  </si>
  <si>
    <t xml:space="preserve">Поставщик №1  </t>
  </si>
  <si>
    <t xml:space="preserve">Поставщик№2 </t>
  </si>
  <si>
    <t xml:space="preserve">Поставщик №3 </t>
  </si>
  <si>
    <t>шт.</t>
  </si>
  <si>
    <t>Описание объекта закупки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</si>
  <si>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44-ФЗ). Расчет выполнен в соответствии с Методическими рекомендациями, утвержденными приказом МЭР РФ от 02.10.2013 №567</t>
  </si>
  <si>
    <t>Используемый метод определения НМЦК: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</si>
  <si>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</si>
  <si>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Расчет и обоснование начальной (максимальной) цены контракта, цены контракта, заключаемого с единственным поставщиком (подрядчиком, исполнителем) (Н(М)ЦК, ЦКЕП)</t>
  </si>
  <si>
    <t>Дата подготовки расчета и обоснования НМЦК: 30.01.2023</t>
  </si>
  <si>
    <t>Керамогранит</t>
  </si>
  <si>
    <t>Гофрасифон</t>
  </si>
  <si>
    <t xml:space="preserve">Смеситель </t>
  </si>
  <si>
    <t>Кювета</t>
  </si>
  <si>
    <t>Линокром</t>
  </si>
  <si>
    <t xml:space="preserve">Плитка настенная </t>
  </si>
  <si>
    <t>кв.м</t>
  </si>
  <si>
    <t>кг.</t>
  </si>
  <si>
    <t xml:space="preserve">Клей плиточный </t>
  </si>
  <si>
    <t>шт</t>
  </si>
  <si>
    <t xml:space="preserve">Сетка абразивная </t>
  </si>
  <si>
    <t xml:space="preserve">Круг зачистной </t>
  </si>
  <si>
    <t xml:space="preserve">Труба профильная </t>
  </si>
  <si>
    <t>метр</t>
  </si>
  <si>
    <t>Строитиельные материалы для капитального и текущего ремонта государственного имущества</t>
  </si>
  <si>
    <t>Начальник ОКБИиХО старший лейтенант внутренней службы                                                                                                                                                                 К.В. Иванов</t>
  </si>
  <si>
    <t>Начальник ОКБИиХО старший лейтенант внутренней службы                                                                                                                                                          К.В. Иванов</t>
  </si>
  <si>
    <t>Начальник ОКБИиХО старший лейтенант внутренней службы                                                                                                                                                               К.В. Иванов</t>
  </si>
  <si>
    <t>Начальник ОКБИиХО старший лейтенант внутренней службы                                                                                                                                                                       К.В. Иванов</t>
  </si>
  <si>
    <t>Начальник ОКБИиХО старший лейтенант внутренней службы                                                                                                                                                                                К.В. Иванов</t>
  </si>
  <si>
    <t>Извешатель охранно-пожарный</t>
  </si>
  <si>
    <t>Изщвещатель охранный-точечный</t>
  </si>
  <si>
    <t>Аккумулятор свинцово кислотный</t>
  </si>
  <si>
    <t>Начальник ОКБИиХО капитант внутренней службы                                                                                                                                                                 К.В. Иванов</t>
  </si>
  <si>
    <t>Ком-т</t>
  </si>
  <si>
    <t>Дата подготовки расчета и обоснования НМЦК: 11.09.2025</t>
  </si>
  <si>
    <t>Зеркало ГАЗон Next левое (стойка в сб) с обогревом</t>
  </si>
  <si>
    <t>Кран сливной блока ГАЗ ПС7-1 (корот рычажок)</t>
  </si>
  <si>
    <t>Термостат (80 гр) 53,3307,3308,66, ПАЗ,КаВз (с дв.змз) (ПЕКАР)</t>
  </si>
  <si>
    <t>Свеча зажигания дв.511,513, УМЗ-417 (никель) (зазор 0,85 мм) (с резист) (А-11)</t>
  </si>
  <si>
    <t>Ремень 1650 генератор зубч ЗИЛ (21*14) (ЯРТ)</t>
  </si>
  <si>
    <t>Свеча зажигания дв.402 (никель) (зазор 0,7 мм) (блистер) (finwhale)</t>
  </si>
  <si>
    <t xml:space="preserve">Аккумулятор 6CT-100 AKOM EFB о.п. (пусковой ток 950 А) L5 (АКОМ) </t>
  </si>
  <si>
    <t xml:space="preserve">Датчик уровня топлива ГАЗ 53 (80л.) </t>
  </si>
  <si>
    <t>Ареометр для электролита АР-02 «Орион НПП»</t>
  </si>
  <si>
    <r>
      <t>Электролит 1,27-1,28 г/см</t>
    </r>
    <r>
      <rPr>
        <vertAlign val="superscript"/>
        <sz val="12"/>
        <color theme="1"/>
        <rFont val="Times New Roman"/>
        <family val="1"/>
        <charset val="204"/>
      </rPr>
      <t>3 (</t>
    </r>
    <r>
      <rPr>
        <sz val="12"/>
        <color theme="1"/>
        <rFont val="Times New Roman"/>
        <family val="1"/>
        <charset val="204"/>
      </rPr>
      <t xml:space="preserve">5л) </t>
    </r>
  </si>
  <si>
    <t>Тосол А-40 М (10 кг) ГОСТ 28084-89 (Стандарт качества)</t>
  </si>
  <si>
    <t>Фильтр масляный дв.ЗМЗ 511.10,5234,5311,672, ЗИЛ-5081(ЭК.27) KF5053 OR</t>
  </si>
  <si>
    <t xml:space="preserve">Рем/комп. Масл фильтра 53 </t>
  </si>
  <si>
    <t>Фильтр масляный ГАЗон Next дв,5344 ЕВРО-4 (ЯМЗ)</t>
  </si>
  <si>
    <t>Антифриз G-12+ красный (10кг) CARBOX (FELIX)</t>
  </si>
  <si>
    <t>Смазка Литол-24 (400 г) (Роснефть)</t>
  </si>
  <si>
    <t>Масло трансмиссионное ТАД-17 мин. (10л) (GT-Cruizer)</t>
  </si>
  <si>
    <t>Начальник ОКБИиХО капитан  внутренней службы                                                                                                                                                          К.В. Иванов</t>
  </si>
  <si>
    <t>Технический осмотр ТС</t>
  </si>
  <si>
    <t>УАЗ 1990</t>
  </si>
  <si>
    <t>ЛАДА 2131</t>
  </si>
  <si>
    <t>ГАЗ С41 R13</t>
  </si>
  <si>
    <t>ЗИЛ 433362</t>
  </si>
  <si>
    <t>ГАЗ 33086</t>
  </si>
  <si>
    <t>Дата подготовки расчета и обоснования НМЦК: 01.10.2025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</si>
</sst>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00"/>
  </numFmts>
  <fonts count="18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b/>
      <sz val="11"/>
      <color rgb="FF19181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/>
    <xf numFmtId="0" fontId="1" fillId="0" borderId="1" xfId="0" applyFont="1" applyFill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5" fillId="0" borderId="0" xfId="0" applyFont="1" applyFill="1" applyAlignment="1" applyProtection="1">
      <alignment vertical="center"/>
      <protection locked="0"/>
    </xf>
    <xf numFmtId="0" fontId="6" fillId="0" borderId="0" xfId="0" applyFont="1"/>
    <xf numFmtId="0" fontId="6" fillId="0" borderId="0" xfId="0" applyFont="1" applyAlignment="1" applyProtection="1">
      <alignment wrapText="1"/>
      <protection locked="0"/>
    </xf>
    <xf numFmtId="164" fontId="6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wrapText="1"/>
      <protection locked="0"/>
    </xf>
    <xf numFmtId="164" fontId="6" fillId="0" borderId="0" xfId="0" applyNumberFormat="1" applyFont="1" applyFill="1" applyAlignment="1" applyProtection="1">
      <alignment vertical="center"/>
      <protection locked="0"/>
    </xf>
    <xf numFmtId="0" fontId="7" fillId="0" borderId="0" xfId="0" applyFont="1" applyAlignment="1"/>
    <xf numFmtId="14" fontId="0" fillId="0" borderId="0" xfId="0" applyNumberFormat="1" applyBorder="1" applyAlignment="1"/>
    <xf numFmtId="0" fontId="5" fillId="0" borderId="0" xfId="0" applyFont="1" applyFill="1" applyBorder="1" applyAlignment="1" applyProtection="1">
      <alignment horizontal="center" vertical="center"/>
      <protection locked="0"/>
    </xf>
    <xf numFmtId="14" fontId="7" fillId="0" borderId="0" xfId="0" applyNumberFormat="1" applyFont="1" applyBorder="1"/>
    <xf numFmtId="0" fontId="7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12" fillId="0" borderId="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/>
    <xf numFmtId="0" fontId="1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6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>
      <alignment horizontal="left" wrapText="1"/>
    </xf>
    <xf numFmtId="0" fontId="6" fillId="0" borderId="0" xfId="0" applyFont="1" applyAlignment="1" applyProtection="1">
      <alignment horizontal="left" wrapText="1"/>
      <protection locked="0"/>
    </xf>
    <xf numFmtId="0" fontId="0" fillId="0" borderId="0" xfId="0" applyAlignment="1">
      <alignment horizontal="left"/>
    </xf>
    <xf numFmtId="0" fontId="0" fillId="0" borderId="0" xfId="0"/>
    <xf numFmtId="164" fontId="6" fillId="0" borderId="0" xfId="0" applyNumberFormat="1" applyFont="1" applyFill="1" applyAlignment="1" applyProtection="1">
      <alignment horizontal="left" vertical="center"/>
      <protection locked="0"/>
    </xf>
    <xf numFmtId="0" fontId="6" fillId="0" borderId="0" xfId="0" applyFont="1" applyAlignment="1"/>
    <xf numFmtId="0" fontId="0" fillId="0" borderId="0" xfId="0" applyAlignment="1"/>
    <xf numFmtId="0" fontId="4" fillId="0" borderId="0" xfId="0" applyFont="1" applyAlignment="1" applyProtection="1">
      <alignment horizontal="left" vertical="top" wrapText="1"/>
      <protection locked="0"/>
    </xf>
    <xf numFmtId="0" fontId="11" fillId="0" borderId="0" xfId="0" applyFont="1" applyAlignment="1"/>
    <xf numFmtId="0" fontId="6" fillId="0" borderId="0" xfId="0" applyFont="1" applyAlignment="1">
      <alignment horizontal="left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12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png"/><Relationship Id="rId4" Type="http://schemas.openxmlformats.org/officeDocument/2006/relationships/image" Target="../media/image4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png"/><Relationship Id="rId4" Type="http://schemas.openxmlformats.org/officeDocument/2006/relationships/image" Target="../media/image4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png"/><Relationship Id="rId4" Type="http://schemas.openxmlformats.org/officeDocument/2006/relationships/image" Target="../media/image4.w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png"/><Relationship Id="rId4" Type="http://schemas.openxmlformats.org/officeDocument/2006/relationships/image" Target="../media/image4.w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png"/><Relationship Id="rId4" Type="http://schemas.openxmlformats.org/officeDocument/2006/relationships/image" Target="../media/image4.w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png"/><Relationship Id="rId4" Type="http://schemas.openxmlformats.org/officeDocument/2006/relationships/image" Target="../media/image4.w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png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5</xdr:row>
      <xdr:rowOff>952500</xdr:rowOff>
    </xdr:from>
    <xdr:to>
      <xdr:col>10</xdr:col>
      <xdr:colOff>0</xdr:colOff>
      <xdr:row>5</xdr:row>
      <xdr:rowOff>1304925</xdr:rowOff>
    </xdr:to>
    <xdr:pic>
      <xdr:nvPicPr>
        <xdr:cNvPr id="140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53225" y="2428875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19050</xdr:colOff>
      <xdr:row>5</xdr:row>
      <xdr:rowOff>923925</xdr:rowOff>
    </xdr:from>
    <xdr:to>
      <xdr:col>8</xdr:col>
      <xdr:colOff>1019175</xdr:colOff>
      <xdr:row>5</xdr:row>
      <xdr:rowOff>1362075</xdr:rowOff>
    </xdr:to>
    <xdr:pic>
      <xdr:nvPicPr>
        <xdr:cNvPr id="140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24525" y="2400300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5</xdr:row>
      <xdr:rowOff>1600200</xdr:rowOff>
    </xdr:from>
    <xdr:to>
      <xdr:col>10</xdr:col>
      <xdr:colOff>1504950</xdr:colOff>
      <xdr:row>5</xdr:row>
      <xdr:rowOff>1962150</xdr:rowOff>
    </xdr:to>
    <xdr:pic>
      <xdr:nvPicPr>
        <xdr:cNvPr id="140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705725" y="3076575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266700</xdr:colOff>
      <xdr:row>5</xdr:row>
      <xdr:rowOff>1400175</xdr:rowOff>
    </xdr:from>
    <xdr:to>
      <xdr:col>10</xdr:col>
      <xdr:colOff>419100</xdr:colOff>
      <xdr:row>5</xdr:row>
      <xdr:rowOff>1628775</xdr:rowOff>
    </xdr:to>
    <xdr:pic>
      <xdr:nvPicPr>
        <xdr:cNvPr id="140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953375" y="28765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429895</xdr:colOff>
      <xdr:row>25</xdr:row>
      <xdr:rowOff>182245</xdr:rowOff>
    </xdr:from>
    <xdr:to>
      <xdr:col>2</xdr:col>
      <xdr:colOff>292415</xdr:colOff>
      <xdr:row>25</xdr:row>
      <xdr:rowOff>801635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5</xdr:row>
      <xdr:rowOff>952500</xdr:rowOff>
    </xdr:from>
    <xdr:to>
      <xdr:col>10</xdr:col>
      <xdr:colOff>0</xdr:colOff>
      <xdr:row>5</xdr:row>
      <xdr:rowOff>1304925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34200" y="2638425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19050</xdr:colOff>
      <xdr:row>5</xdr:row>
      <xdr:rowOff>923925</xdr:rowOff>
    </xdr:from>
    <xdr:to>
      <xdr:col>8</xdr:col>
      <xdr:colOff>1019175</xdr:colOff>
      <xdr:row>5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05500" y="2609850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5</xdr:row>
      <xdr:rowOff>1600200</xdr:rowOff>
    </xdr:from>
    <xdr:to>
      <xdr:col>10</xdr:col>
      <xdr:colOff>1504950</xdr:colOff>
      <xdr:row>5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86700" y="3286125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266700</xdr:colOff>
      <xdr:row>5</xdr:row>
      <xdr:rowOff>1400175</xdr:rowOff>
    </xdr:from>
    <xdr:to>
      <xdr:col>10</xdr:col>
      <xdr:colOff>419100</xdr:colOff>
      <xdr:row>5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134350" y="308610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429895</xdr:colOff>
      <xdr:row>13</xdr:row>
      <xdr:rowOff>182245</xdr:rowOff>
    </xdr:from>
    <xdr:to>
      <xdr:col>2</xdr:col>
      <xdr:colOff>178115</xdr:colOff>
      <xdr:row>13</xdr:row>
      <xdr:rowOff>820685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10820" y="30767020"/>
          <a:ext cx="1615120" cy="61939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5</xdr:row>
      <xdr:rowOff>952500</xdr:rowOff>
    </xdr:from>
    <xdr:to>
      <xdr:col>10</xdr:col>
      <xdr:colOff>0</xdr:colOff>
      <xdr:row>5</xdr:row>
      <xdr:rowOff>1304925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19875" y="2181225"/>
          <a:ext cx="96202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19050</xdr:colOff>
      <xdr:row>5</xdr:row>
      <xdr:rowOff>923925</xdr:rowOff>
    </xdr:from>
    <xdr:to>
      <xdr:col>8</xdr:col>
      <xdr:colOff>1019175</xdr:colOff>
      <xdr:row>5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543550" y="2152650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5</xdr:row>
      <xdr:rowOff>1600200</xdr:rowOff>
    </xdr:from>
    <xdr:to>
      <xdr:col>10</xdr:col>
      <xdr:colOff>1504950</xdr:colOff>
      <xdr:row>5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00950" y="2828925"/>
          <a:ext cx="14382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266700</xdr:colOff>
      <xdr:row>5</xdr:row>
      <xdr:rowOff>1400175</xdr:rowOff>
    </xdr:from>
    <xdr:to>
      <xdr:col>10</xdr:col>
      <xdr:colOff>419100</xdr:colOff>
      <xdr:row>5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848600" y="262890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429895</xdr:colOff>
      <xdr:row>9</xdr:row>
      <xdr:rowOff>182245</xdr:rowOff>
    </xdr:from>
    <xdr:to>
      <xdr:col>2</xdr:col>
      <xdr:colOff>359090</xdr:colOff>
      <xdr:row>9</xdr:row>
      <xdr:rowOff>839735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29895" y="6916420"/>
          <a:ext cx="1615120" cy="6384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5</xdr:row>
      <xdr:rowOff>952500</xdr:rowOff>
    </xdr:from>
    <xdr:to>
      <xdr:col>10</xdr:col>
      <xdr:colOff>0</xdr:colOff>
      <xdr:row>5</xdr:row>
      <xdr:rowOff>1304925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38900" y="2543175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19050</xdr:colOff>
      <xdr:row>5</xdr:row>
      <xdr:rowOff>923925</xdr:rowOff>
    </xdr:from>
    <xdr:to>
      <xdr:col>8</xdr:col>
      <xdr:colOff>1019175</xdr:colOff>
      <xdr:row>5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00675" y="2514600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5</xdr:row>
      <xdr:rowOff>1600200</xdr:rowOff>
    </xdr:from>
    <xdr:to>
      <xdr:col>10</xdr:col>
      <xdr:colOff>1504950</xdr:colOff>
      <xdr:row>5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391400" y="3190875"/>
          <a:ext cx="13906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266700</xdr:colOff>
      <xdr:row>5</xdr:row>
      <xdr:rowOff>1400175</xdr:rowOff>
    </xdr:from>
    <xdr:to>
      <xdr:col>10</xdr:col>
      <xdr:colOff>419100</xdr:colOff>
      <xdr:row>5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639050" y="29908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429895</xdr:colOff>
      <xdr:row>10</xdr:row>
      <xdr:rowOff>182245</xdr:rowOff>
    </xdr:from>
    <xdr:to>
      <xdr:col>2</xdr:col>
      <xdr:colOff>82865</xdr:colOff>
      <xdr:row>10</xdr:row>
      <xdr:rowOff>858785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29895" y="7211695"/>
          <a:ext cx="1615120" cy="65749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5</xdr:row>
      <xdr:rowOff>952500</xdr:rowOff>
    </xdr:from>
    <xdr:to>
      <xdr:col>10</xdr:col>
      <xdr:colOff>0</xdr:colOff>
      <xdr:row>5</xdr:row>
      <xdr:rowOff>1304925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05650" y="2800350"/>
          <a:ext cx="96202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19050</xdr:colOff>
      <xdr:row>5</xdr:row>
      <xdr:rowOff>923925</xdr:rowOff>
    </xdr:from>
    <xdr:to>
      <xdr:col>8</xdr:col>
      <xdr:colOff>1019175</xdr:colOff>
      <xdr:row>5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857875" y="2771775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5</xdr:row>
      <xdr:rowOff>1600200</xdr:rowOff>
    </xdr:from>
    <xdr:to>
      <xdr:col>10</xdr:col>
      <xdr:colOff>1504950</xdr:colOff>
      <xdr:row>5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086725" y="3448050"/>
          <a:ext cx="13906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266700</xdr:colOff>
      <xdr:row>5</xdr:row>
      <xdr:rowOff>1400175</xdr:rowOff>
    </xdr:from>
    <xdr:to>
      <xdr:col>10</xdr:col>
      <xdr:colOff>419100</xdr:colOff>
      <xdr:row>5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334375" y="324802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429895</xdr:colOff>
      <xdr:row>10</xdr:row>
      <xdr:rowOff>182245</xdr:rowOff>
    </xdr:from>
    <xdr:to>
      <xdr:col>1</xdr:col>
      <xdr:colOff>1435415</xdr:colOff>
      <xdr:row>10</xdr:row>
      <xdr:rowOff>877835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29895" y="6935470"/>
          <a:ext cx="1615120" cy="6765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5</xdr:row>
      <xdr:rowOff>952500</xdr:rowOff>
    </xdr:from>
    <xdr:to>
      <xdr:col>10</xdr:col>
      <xdr:colOff>0</xdr:colOff>
      <xdr:row>5</xdr:row>
      <xdr:rowOff>1304925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34200" y="2638425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19050</xdr:colOff>
      <xdr:row>5</xdr:row>
      <xdr:rowOff>923925</xdr:rowOff>
    </xdr:from>
    <xdr:to>
      <xdr:col>8</xdr:col>
      <xdr:colOff>1019175</xdr:colOff>
      <xdr:row>5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05500" y="2609850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5</xdr:row>
      <xdr:rowOff>1600200</xdr:rowOff>
    </xdr:from>
    <xdr:to>
      <xdr:col>10</xdr:col>
      <xdr:colOff>1504950</xdr:colOff>
      <xdr:row>5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86700" y="3286125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266700</xdr:colOff>
      <xdr:row>5</xdr:row>
      <xdr:rowOff>1400175</xdr:rowOff>
    </xdr:from>
    <xdr:to>
      <xdr:col>10</xdr:col>
      <xdr:colOff>419100</xdr:colOff>
      <xdr:row>5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134350" y="308610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429895</xdr:colOff>
      <xdr:row>15</xdr:row>
      <xdr:rowOff>182245</xdr:rowOff>
    </xdr:from>
    <xdr:to>
      <xdr:col>1</xdr:col>
      <xdr:colOff>1435415</xdr:colOff>
      <xdr:row>15</xdr:row>
      <xdr:rowOff>820685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10820" y="11326495"/>
          <a:ext cx="1615120" cy="61939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5</xdr:row>
      <xdr:rowOff>952500</xdr:rowOff>
    </xdr:from>
    <xdr:to>
      <xdr:col>10</xdr:col>
      <xdr:colOff>0</xdr:colOff>
      <xdr:row>5</xdr:row>
      <xdr:rowOff>1304925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34200" y="2638425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19050</xdr:colOff>
      <xdr:row>5</xdr:row>
      <xdr:rowOff>923925</xdr:rowOff>
    </xdr:from>
    <xdr:to>
      <xdr:col>8</xdr:col>
      <xdr:colOff>1019175</xdr:colOff>
      <xdr:row>5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05500" y="2609850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5</xdr:row>
      <xdr:rowOff>1600200</xdr:rowOff>
    </xdr:from>
    <xdr:to>
      <xdr:col>10</xdr:col>
      <xdr:colOff>1504950</xdr:colOff>
      <xdr:row>5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86700" y="3286125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266700</xdr:colOff>
      <xdr:row>5</xdr:row>
      <xdr:rowOff>1400175</xdr:rowOff>
    </xdr:from>
    <xdr:to>
      <xdr:col>10</xdr:col>
      <xdr:colOff>419100</xdr:colOff>
      <xdr:row>5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134350" y="308610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</xdr:colOff>
      <xdr:row>5</xdr:row>
      <xdr:rowOff>952500</xdr:rowOff>
    </xdr:from>
    <xdr:to>
      <xdr:col>10</xdr:col>
      <xdr:colOff>0</xdr:colOff>
      <xdr:row>5</xdr:row>
      <xdr:rowOff>1304925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19875" y="2409825"/>
          <a:ext cx="96202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19050</xdr:colOff>
      <xdr:row>5</xdr:row>
      <xdr:rowOff>923925</xdr:rowOff>
    </xdr:from>
    <xdr:to>
      <xdr:col>8</xdr:col>
      <xdr:colOff>1019175</xdr:colOff>
      <xdr:row>5</xdr:row>
      <xdr:rowOff>1362075</xdr:rowOff>
    </xdr:to>
    <xdr:pic>
      <xdr:nvPicPr>
        <xdr:cNvPr id="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543550" y="2381250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5</xdr:row>
      <xdr:rowOff>1600200</xdr:rowOff>
    </xdr:from>
    <xdr:to>
      <xdr:col>10</xdr:col>
      <xdr:colOff>1504950</xdr:colOff>
      <xdr:row>5</xdr:row>
      <xdr:rowOff>1962150</xdr:rowOff>
    </xdr:to>
    <xdr:pic>
      <xdr:nvPicPr>
        <xdr:cNvPr id="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00950" y="3057525"/>
          <a:ext cx="14382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266700</xdr:colOff>
      <xdr:row>5</xdr:row>
      <xdr:rowOff>1400175</xdr:rowOff>
    </xdr:from>
    <xdr:to>
      <xdr:col>10</xdr:col>
      <xdr:colOff>419100</xdr:colOff>
      <xdr:row>5</xdr:row>
      <xdr:rowOff>1628775</xdr:rowOff>
    </xdr:to>
    <xdr:pic>
      <xdr:nvPicPr>
        <xdr:cNvPr id="1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848600" y="285750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429895</xdr:colOff>
      <xdr:row>9</xdr:row>
      <xdr:rowOff>182245</xdr:rowOff>
    </xdr:from>
    <xdr:to>
      <xdr:col>1</xdr:col>
      <xdr:colOff>1435415</xdr:colOff>
      <xdr:row>9</xdr:row>
      <xdr:rowOff>801635</xdr:rowOff>
    </xdr:to>
    <xdr:pic>
      <xdr:nvPicPr>
        <xdr:cNvPr id="11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29895" y="7145020"/>
          <a:ext cx="1615120" cy="6384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1"/>
  <sheetViews>
    <sheetView zoomScale="90" zoomScaleNormal="90" workbookViewId="0">
      <selection activeCell="U14" sqref="U14"/>
    </sheetView>
  </sheetViews>
  <sheetFormatPr defaultRowHeight="12.75" x14ac:dyDescent="0.2"/>
  <cols>
    <col min="1" max="1" width="3.140625" style="2" customWidth="1"/>
    <col min="2" max="2" width="19.85546875" style="2" customWidth="1"/>
    <col min="3" max="4" width="7.140625" style="2" customWidth="1"/>
    <col min="5" max="6" width="11.7109375" style="2" customWidth="1"/>
    <col min="7" max="7" width="12" style="2" customWidth="1"/>
    <col min="8" max="8" width="15.5703125" style="2" customWidth="1"/>
    <col min="9" max="9" width="15.42578125" style="2" customWidth="1"/>
    <col min="10" max="10" width="14.28515625" style="2" customWidth="1"/>
    <col min="11" max="11" width="22.7109375" style="2" customWidth="1"/>
    <col min="12" max="12" width="12.85546875" style="2" customWidth="1"/>
    <col min="13" max="13" width="9.42578125" style="2" bestFit="1" customWidth="1"/>
    <col min="14" max="14" width="11" style="2" bestFit="1" customWidth="1"/>
    <col min="15" max="16384" width="9.140625" style="2"/>
  </cols>
  <sheetData>
    <row r="1" spans="1:14" ht="12.75" customHeight="1" x14ac:dyDescent="0.2">
      <c r="A1" s="62" t="s">
        <v>26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ht="12.75" customHeight="1" x14ac:dyDescent="0.25">
      <c r="K2" s="26"/>
      <c r="L2" s="26"/>
      <c r="M2" s="26"/>
      <c r="N2" s="26"/>
    </row>
    <row r="3" spans="1:14" ht="45" customHeight="1" x14ac:dyDescent="0.2">
      <c r="A3" s="71" t="s">
        <v>24</v>
      </c>
      <c r="B3" s="71"/>
      <c r="C3" s="71"/>
      <c r="D3" s="71"/>
      <c r="E3" s="72" t="s">
        <v>23</v>
      </c>
      <c r="F3" s="72"/>
      <c r="G3" s="72"/>
      <c r="H3" s="72"/>
      <c r="I3" s="72"/>
      <c r="J3" s="72"/>
      <c r="K3" s="72"/>
      <c r="L3" s="72"/>
      <c r="M3" s="72"/>
      <c r="N3" s="72"/>
    </row>
    <row r="4" spans="1:14" s="14" customFormat="1" ht="23.25" customHeight="1" x14ac:dyDescent="0.2">
      <c r="A4" s="64" t="s">
        <v>22</v>
      </c>
      <c r="B4" s="64"/>
      <c r="C4" s="64"/>
      <c r="D4" s="64"/>
      <c r="E4" s="64" t="s">
        <v>42</v>
      </c>
      <c r="F4" s="64"/>
      <c r="G4" s="64"/>
      <c r="H4" s="64"/>
      <c r="I4" s="64"/>
      <c r="J4" s="64"/>
      <c r="K4" s="64"/>
      <c r="L4" s="64"/>
      <c r="M4" s="64"/>
      <c r="N4" s="64"/>
    </row>
    <row r="5" spans="1:14" ht="39" customHeight="1" x14ac:dyDescent="0.2">
      <c r="A5" s="68" t="s">
        <v>0</v>
      </c>
      <c r="B5" s="68" t="s">
        <v>2</v>
      </c>
      <c r="C5" s="68" t="s">
        <v>1</v>
      </c>
      <c r="D5" s="68" t="s">
        <v>3</v>
      </c>
      <c r="E5" s="68" t="s">
        <v>4</v>
      </c>
      <c r="F5" s="68"/>
      <c r="G5" s="68"/>
      <c r="H5" s="70" t="s">
        <v>11</v>
      </c>
      <c r="I5" s="70"/>
      <c r="J5" s="70"/>
      <c r="K5" s="69" t="s">
        <v>13</v>
      </c>
      <c r="L5" s="69"/>
      <c r="M5" s="69"/>
      <c r="N5" s="69"/>
    </row>
    <row r="6" spans="1:14" ht="159" customHeight="1" thickBot="1" x14ac:dyDescent="0.25">
      <c r="A6" s="68"/>
      <c r="B6" s="68"/>
      <c r="C6" s="68"/>
      <c r="D6" s="68"/>
      <c r="E6" s="3" t="s">
        <v>18</v>
      </c>
      <c r="F6" s="3" t="s">
        <v>19</v>
      </c>
      <c r="G6" s="3" t="s">
        <v>20</v>
      </c>
      <c r="H6" s="3" t="s">
        <v>7</v>
      </c>
      <c r="I6" s="3" t="s">
        <v>5</v>
      </c>
      <c r="J6" s="3" t="s">
        <v>6</v>
      </c>
      <c r="K6" s="7" t="s">
        <v>10</v>
      </c>
      <c r="L6" s="6" t="s">
        <v>8</v>
      </c>
      <c r="M6" s="6" t="s">
        <v>9</v>
      </c>
      <c r="N6" s="6" t="s">
        <v>12</v>
      </c>
    </row>
    <row r="7" spans="1:14" ht="46.5" customHeight="1" thickBot="1" x14ac:dyDescent="0.25">
      <c r="A7" s="29">
        <v>1</v>
      </c>
      <c r="B7" s="40" t="s">
        <v>54</v>
      </c>
      <c r="C7" s="42" t="s">
        <v>37</v>
      </c>
      <c r="D7" s="42">
        <v>1</v>
      </c>
      <c r="E7" s="29">
        <v>7322.53</v>
      </c>
      <c r="F7" s="29">
        <v>8660</v>
      </c>
      <c r="G7" s="39">
        <v>8660</v>
      </c>
      <c r="H7" s="22">
        <f t="shared" ref="H7:H23" si="0">AVERAGE(E7:G7)</f>
        <v>8214.1766666666663</v>
      </c>
      <c r="I7" s="23">
        <f t="shared" ref="I7:I23" si="1">STDEV(E7:G7)</f>
        <v>772.18866453304895</v>
      </c>
      <c r="J7" s="23">
        <f t="shared" ref="J7:J23" si="2">I7/H7*100</f>
        <v>9.4006824526505479</v>
      </c>
      <c r="K7" s="5">
        <f t="shared" ref="K7:K23" si="3">((D7/3)*(SUM(E7:G7)))</f>
        <v>8214.1766666666663</v>
      </c>
      <c r="L7" s="4">
        <f t="shared" ref="L7:L23" si="4">K7/D7</f>
        <v>8214.1766666666663</v>
      </c>
      <c r="M7" s="5">
        <f t="shared" ref="M7:M23" si="5">ROUNDDOWN(L7,2)</f>
        <v>8214.17</v>
      </c>
      <c r="N7" s="5">
        <f t="shared" ref="N7:N23" si="6">M7*D7</f>
        <v>8214.17</v>
      </c>
    </row>
    <row r="8" spans="1:14" ht="43.5" customHeight="1" thickBot="1" x14ac:dyDescent="0.25">
      <c r="A8" s="37">
        <v>2</v>
      </c>
      <c r="B8" s="41" t="s">
        <v>55</v>
      </c>
      <c r="C8" s="43" t="s">
        <v>37</v>
      </c>
      <c r="D8" s="43">
        <v>1</v>
      </c>
      <c r="E8" s="37">
        <v>383.16</v>
      </c>
      <c r="F8" s="37">
        <v>310</v>
      </c>
      <c r="G8" s="39">
        <v>310</v>
      </c>
      <c r="H8" s="22">
        <f t="shared" si="0"/>
        <v>334.38666666666671</v>
      </c>
      <c r="I8" s="23">
        <f t="shared" si="1"/>
        <v>42.238945693912711</v>
      </c>
      <c r="J8" s="23">
        <f t="shared" si="2"/>
        <v>12.631767323431767</v>
      </c>
      <c r="K8" s="5">
        <f t="shared" si="3"/>
        <v>334.38666666666666</v>
      </c>
      <c r="L8" s="4">
        <f t="shared" si="4"/>
        <v>334.38666666666666</v>
      </c>
      <c r="M8" s="5">
        <f t="shared" si="5"/>
        <v>334.38</v>
      </c>
      <c r="N8" s="5">
        <f t="shared" si="6"/>
        <v>334.38</v>
      </c>
    </row>
    <row r="9" spans="1:14" ht="43.5" customHeight="1" thickBot="1" x14ac:dyDescent="0.25">
      <c r="A9" s="37">
        <v>3</v>
      </c>
      <c r="B9" s="41" t="s">
        <v>56</v>
      </c>
      <c r="C9" s="43" t="s">
        <v>37</v>
      </c>
      <c r="D9" s="43">
        <v>1</v>
      </c>
      <c r="E9" s="37">
        <v>534.75</v>
      </c>
      <c r="F9" s="37">
        <v>350</v>
      </c>
      <c r="G9" s="39">
        <v>350</v>
      </c>
      <c r="H9" s="22">
        <f t="shared" si="0"/>
        <v>411.58333333333331</v>
      </c>
      <c r="I9" s="23">
        <f t="shared" si="1"/>
        <v>106.66546223278341</v>
      </c>
      <c r="J9" s="23">
        <f t="shared" si="2"/>
        <v>25.915884729568759</v>
      </c>
      <c r="K9" s="5">
        <f t="shared" si="3"/>
        <v>411.58333333333331</v>
      </c>
      <c r="L9" s="4">
        <f t="shared" si="4"/>
        <v>411.58333333333331</v>
      </c>
      <c r="M9" s="5">
        <f t="shared" si="5"/>
        <v>411.58</v>
      </c>
      <c r="N9" s="5">
        <f t="shared" si="6"/>
        <v>411.58</v>
      </c>
    </row>
    <row r="10" spans="1:14" ht="43.5" customHeight="1" thickBot="1" x14ac:dyDescent="0.25">
      <c r="A10" s="37">
        <v>4</v>
      </c>
      <c r="B10" s="41" t="s">
        <v>57</v>
      </c>
      <c r="C10" s="43" t="s">
        <v>37</v>
      </c>
      <c r="D10" s="43">
        <v>8</v>
      </c>
      <c r="E10" s="37">
        <v>185.07</v>
      </c>
      <c r="F10" s="37">
        <v>150</v>
      </c>
      <c r="G10" s="39">
        <v>150</v>
      </c>
      <c r="H10" s="22">
        <f t="shared" si="0"/>
        <v>161.69</v>
      </c>
      <c r="I10" s="23">
        <f t="shared" si="1"/>
        <v>20.247673940480187</v>
      </c>
      <c r="J10" s="23">
        <f t="shared" si="2"/>
        <v>12.522527021139332</v>
      </c>
      <c r="K10" s="5">
        <f t="shared" si="3"/>
        <v>1293.52</v>
      </c>
      <c r="L10" s="4">
        <f t="shared" si="4"/>
        <v>161.69</v>
      </c>
      <c r="M10" s="5">
        <f t="shared" si="5"/>
        <v>161.69</v>
      </c>
      <c r="N10" s="5">
        <f t="shared" si="6"/>
        <v>1293.52</v>
      </c>
    </row>
    <row r="11" spans="1:14" ht="43.5" customHeight="1" thickBot="1" x14ac:dyDescent="0.25">
      <c r="A11" s="38">
        <v>5</v>
      </c>
      <c r="B11" s="41" t="s">
        <v>58</v>
      </c>
      <c r="C11" s="43" t="s">
        <v>37</v>
      </c>
      <c r="D11" s="43">
        <v>1</v>
      </c>
      <c r="E11" s="38">
        <v>1128.94</v>
      </c>
      <c r="F11" s="38">
        <v>870</v>
      </c>
      <c r="G11" s="39">
        <v>870</v>
      </c>
      <c r="H11" s="22">
        <f t="shared" si="0"/>
        <v>956.31333333333339</v>
      </c>
      <c r="I11" s="23">
        <f t="shared" si="1"/>
        <v>149.49907870396129</v>
      </c>
      <c r="J11" s="23">
        <f t="shared" si="2"/>
        <v>15.632855204775417</v>
      </c>
      <c r="K11" s="5">
        <f t="shared" si="3"/>
        <v>956.31333333333328</v>
      </c>
      <c r="L11" s="4">
        <f t="shared" si="4"/>
        <v>956.31333333333328</v>
      </c>
      <c r="M11" s="5">
        <f t="shared" si="5"/>
        <v>956.31</v>
      </c>
      <c r="N11" s="5">
        <f t="shared" si="6"/>
        <v>956.31</v>
      </c>
    </row>
    <row r="12" spans="1:14" ht="43.5" customHeight="1" thickBot="1" x14ac:dyDescent="0.25">
      <c r="A12" s="38">
        <v>6</v>
      </c>
      <c r="B12" s="41" t="s">
        <v>59</v>
      </c>
      <c r="C12" s="43" t="s">
        <v>52</v>
      </c>
      <c r="D12" s="43">
        <v>2</v>
      </c>
      <c r="E12" s="38">
        <v>666.81</v>
      </c>
      <c r="F12" s="38">
        <v>900</v>
      </c>
      <c r="G12" s="39">
        <v>900</v>
      </c>
      <c r="H12" s="22">
        <f t="shared" si="0"/>
        <v>822.27</v>
      </c>
      <c r="I12" s="23">
        <f t="shared" si="1"/>
        <v>134.63230927232877</v>
      </c>
      <c r="J12" s="23">
        <f t="shared" si="2"/>
        <v>16.373248357878651</v>
      </c>
      <c r="K12" s="5">
        <f t="shared" si="3"/>
        <v>1644.54</v>
      </c>
      <c r="L12" s="4">
        <f t="shared" si="4"/>
        <v>822.27</v>
      </c>
      <c r="M12" s="5">
        <f t="shared" si="5"/>
        <v>822.27</v>
      </c>
      <c r="N12" s="5">
        <f t="shared" si="6"/>
        <v>1644.54</v>
      </c>
    </row>
    <row r="13" spans="1:14" ht="43.5" customHeight="1" thickBot="1" x14ac:dyDescent="0.25">
      <c r="A13" s="38">
        <v>7</v>
      </c>
      <c r="B13" s="41" t="s">
        <v>60</v>
      </c>
      <c r="C13" s="43" t="s">
        <v>37</v>
      </c>
      <c r="D13" s="43">
        <v>2</v>
      </c>
      <c r="E13" s="38">
        <v>14808.6</v>
      </c>
      <c r="F13" s="38">
        <v>14830</v>
      </c>
      <c r="G13" s="39">
        <v>14830</v>
      </c>
      <c r="H13" s="22">
        <f t="shared" si="0"/>
        <v>14822.866666666667</v>
      </c>
      <c r="I13" s="23">
        <f t="shared" si="1"/>
        <v>12.35529576065778</v>
      </c>
      <c r="J13" s="23">
        <f t="shared" si="2"/>
        <v>8.3352944059343764E-2</v>
      </c>
      <c r="K13" s="5">
        <f t="shared" si="3"/>
        <v>29645.73333333333</v>
      </c>
      <c r="L13" s="4">
        <f t="shared" si="4"/>
        <v>14822.866666666665</v>
      </c>
      <c r="M13" s="5">
        <f t="shared" si="5"/>
        <v>14822.86</v>
      </c>
      <c r="N13" s="5">
        <f t="shared" si="6"/>
        <v>29645.72</v>
      </c>
    </row>
    <row r="14" spans="1:14" ht="43.5" customHeight="1" thickBot="1" x14ac:dyDescent="0.25">
      <c r="A14" s="38">
        <v>8</v>
      </c>
      <c r="B14" s="41" t="s">
        <v>61</v>
      </c>
      <c r="C14" s="43" t="s">
        <v>52</v>
      </c>
      <c r="D14" s="43">
        <v>1</v>
      </c>
      <c r="E14" s="38">
        <v>742</v>
      </c>
      <c r="F14" s="38">
        <v>770</v>
      </c>
      <c r="G14" s="39">
        <v>770</v>
      </c>
      <c r="H14" s="22">
        <f t="shared" si="0"/>
        <v>760.66666666666663</v>
      </c>
      <c r="I14" s="23">
        <f t="shared" si="1"/>
        <v>16.165807537309522</v>
      </c>
      <c r="J14" s="23">
        <f t="shared" si="2"/>
        <v>2.1252157148084385</v>
      </c>
      <c r="K14" s="5">
        <f t="shared" si="3"/>
        <v>760.66666666666663</v>
      </c>
      <c r="L14" s="4">
        <f t="shared" si="4"/>
        <v>760.66666666666663</v>
      </c>
      <c r="M14" s="5">
        <f t="shared" si="5"/>
        <v>760.66</v>
      </c>
      <c r="N14" s="5">
        <f t="shared" si="6"/>
        <v>760.66</v>
      </c>
    </row>
    <row r="15" spans="1:14" ht="43.5" customHeight="1" thickBot="1" x14ac:dyDescent="0.25">
      <c r="A15" s="38">
        <v>9</v>
      </c>
      <c r="B15" s="41" t="s">
        <v>62</v>
      </c>
      <c r="C15" s="43" t="s">
        <v>37</v>
      </c>
      <c r="D15" s="43">
        <v>1</v>
      </c>
      <c r="E15" s="38">
        <v>347.82</v>
      </c>
      <c r="F15" s="38">
        <v>290</v>
      </c>
      <c r="G15" s="39">
        <v>290</v>
      </c>
      <c r="H15" s="22">
        <f t="shared" si="0"/>
        <v>309.27333333333331</v>
      </c>
      <c r="I15" s="23">
        <f t="shared" si="1"/>
        <v>33.382392564544155</v>
      </c>
      <c r="J15" s="23">
        <f t="shared" si="2"/>
        <v>10.793815362207376</v>
      </c>
      <c r="K15" s="5">
        <f t="shared" si="3"/>
        <v>309.27333333333331</v>
      </c>
      <c r="L15" s="4">
        <f t="shared" si="4"/>
        <v>309.27333333333331</v>
      </c>
      <c r="M15" s="5">
        <f t="shared" si="5"/>
        <v>309.27</v>
      </c>
      <c r="N15" s="5">
        <f t="shared" si="6"/>
        <v>309.27</v>
      </c>
    </row>
    <row r="16" spans="1:14" ht="43.5" customHeight="1" thickBot="1" x14ac:dyDescent="0.25">
      <c r="A16" s="38">
        <v>10</v>
      </c>
      <c r="B16" s="41" t="s">
        <v>63</v>
      </c>
      <c r="C16" s="43" t="s">
        <v>37</v>
      </c>
      <c r="D16" s="43">
        <v>1</v>
      </c>
      <c r="E16" s="38">
        <v>455.05</v>
      </c>
      <c r="F16" s="38">
        <v>160</v>
      </c>
      <c r="G16" s="39">
        <v>160</v>
      </c>
      <c r="H16" s="22">
        <f t="shared" si="0"/>
        <v>258.34999999999997</v>
      </c>
      <c r="I16" s="23">
        <f t="shared" si="1"/>
        <v>170.3471969243991</v>
      </c>
      <c r="J16" s="23">
        <f t="shared" si="2"/>
        <v>65.936596448383639</v>
      </c>
      <c r="K16" s="5">
        <f t="shared" si="3"/>
        <v>258.34999999999997</v>
      </c>
      <c r="L16" s="4">
        <f t="shared" si="4"/>
        <v>258.34999999999997</v>
      </c>
      <c r="M16" s="5">
        <f t="shared" si="5"/>
        <v>258.35000000000002</v>
      </c>
      <c r="N16" s="5">
        <f t="shared" si="6"/>
        <v>258.35000000000002</v>
      </c>
    </row>
    <row r="17" spans="1:14" ht="43.5" customHeight="1" thickBot="1" x14ac:dyDescent="0.25">
      <c r="A17" s="38">
        <v>11</v>
      </c>
      <c r="B17" s="41" t="s">
        <v>64</v>
      </c>
      <c r="C17" s="43" t="s">
        <v>37</v>
      </c>
      <c r="D17" s="43">
        <v>2</v>
      </c>
      <c r="E17" s="38">
        <v>1420.34</v>
      </c>
      <c r="F17" s="38">
        <v>1000</v>
      </c>
      <c r="G17" s="39">
        <v>1500</v>
      </c>
      <c r="H17" s="22">
        <f t="shared" si="0"/>
        <v>1306.78</v>
      </c>
      <c r="I17" s="23">
        <f t="shared" si="1"/>
        <v>268.64829275467196</v>
      </c>
      <c r="J17" s="23">
        <f t="shared" si="2"/>
        <v>20.558035228169391</v>
      </c>
      <c r="K17" s="5">
        <f t="shared" si="3"/>
        <v>2613.56</v>
      </c>
      <c r="L17" s="4">
        <f t="shared" si="4"/>
        <v>1306.78</v>
      </c>
      <c r="M17" s="5">
        <f t="shared" si="5"/>
        <v>1306.78</v>
      </c>
      <c r="N17" s="5">
        <f t="shared" si="6"/>
        <v>2613.56</v>
      </c>
    </row>
    <row r="18" spans="1:14" ht="43.5" customHeight="1" thickBot="1" x14ac:dyDescent="0.25">
      <c r="A18" s="38">
        <v>12</v>
      </c>
      <c r="B18" s="41" t="s">
        <v>65</v>
      </c>
      <c r="C18" s="43" t="s">
        <v>37</v>
      </c>
      <c r="D18" s="43">
        <v>1</v>
      </c>
      <c r="E18" s="38">
        <v>241.8</v>
      </c>
      <c r="F18" s="38">
        <v>200</v>
      </c>
      <c r="G18" s="39">
        <v>200</v>
      </c>
      <c r="H18" s="22">
        <f t="shared" si="0"/>
        <v>213.93333333333331</v>
      </c>
      <c r="I18" s="23">
        <f t="shared" si="1"/>
        <v>24.133241252126364</v>
      </c>
      <c r="J18" s="23">
        <f t="shared" si="2"/>
        <v>11.280729784415566</v>
      </c>
      <c r="K18" s="5">
        <f t="shared" si="3"/>
        <v>213.93333333333331</v>
      </c>
      <c r="L18" s="4">
        <f t="shared" si="4"/>
        <v>213.93333333333331</v>
      </c>
      <c r="M18" s="5">
        <f t="shared" si="5"/>
        <v>213.93</v>
      </c>
      <c r="N18" s="5">
        <f t="shared" si="6"/>
        <v>213.93</v>
      </c>
    </row>
    <row r="19" spans="1:14" ht="43.5" customHeight="1" thickBot="1" x14ac:dyDescent="0.25">
      <c r="A19" s="38">
        <v>13</v>
      </c>
      <c r="B19" s="41" t="s">
        <v>66</v>
      </c>
      <c r="C19" s="44" t="s">
        <v>52</v>
      </c>
      <c r="D19" s="43">
        <v>1</v>
      </c>
      <c r="E19" s="38">
        <v>64.17</v>
      </c>
      <c r="F19" s="38">
        <v>250</v>
      </c>
      <c r="G19" s="39">
        <v>250</v>
      </c>
      <c r="H19" s="22">
        <f t="shared" si="0"/>
        <v>188.0566666666667</v>
      </c>
      <c r="I19" s="23">
        <f t="shared" si="1"/>
        <v>107.28900052350809</v>
      </c>
      <c r="J19" s="23">
        <f t="shared" si="2"/>
        <v>57.051420949452158</v>
      </c>
      <c r="K19" s="5">
        <f t="shared" si="3"/>
        <v>188.05666666666667</v>
      </c>
      <c r="L19" s="4">
        <f t="shared" si="4"/>
        <v>188.05666666666667</v>
      </c>
      <c r="M19" s="5">
        <f t="shared" si="5"/>
        <v>188.05</v>
      </c>
      <c r="N19" s="5">
        <f t="shared" si="6"/>
        <v>188.05</v>
      </c>
    </row>
    <row r="20" spans="1:14" ht="43.5" customHeight="1" thickBot="1" x14ac:dyDescent="0.25">
      <c r="A20" s="38">
        <v>14</v>
      </c>
      <c r="B20" s="41" t="s">
        <v>67</v>
      </c>
      <c r="C20" s="42" t="s">
        <v>52</v>
      </c>
      <c r="D20" s="42">
        <v>1</v>
      </c>
      <c r="E20" s="38">
        <v>1416.58</v>
      </c>
      <c r="F20" s="38">
        <v>1450</v>
      </c>
      <c r="G20" s="39">
        <v>1450</v>
      </c>
      <c r="H20" s="22">
        <f t="shared" si="0"/>
        <v>1438.86</v>
      </c>
      <c r="I20" s="23">
        <f t="shared" si="1"/>
        <v>19.295045996317334</v>
      </c>
      <c r="J20" s="23">
        <f t="shared" si="2"/>
        <v>1.3409953710796976</v>
      </c>
      <c r="K20" s="5">
        <f t="shared" si="3"/>
        <v>1438.86</v>
      </c>
      <c r="L20" s="4">
        <f t="shared" si="4"/>
        <v>1438.86</v>
      </c>
      <c r="M20" s="5">
        <f t="shared" si="5"/>
        <v>1438.86</v>
      </c>
      <c r="N20" s="5">
        <f t="shared" si="6"/>
        <v>1438.86</v>
      </c>
    </row>
    <row r="21" spans="1:14" ht="43.5" customHeight="1" thickBot="1" x14ac:dyDescent="0.25">
      <c r="A21" s="38">
        <v>15</v>
      </c>
      <c r="B21" s="40" t="s">
        <v>68</v>
      </c>
      <c r="C21" s="43" t="s">
        <v>37</v>
      </c>
      <c r="D21" s="43">
        <v>2</v>
      </c>
      <c r="E21" s="38">
        <v>1883.76</v>
      </c>
      <c r="F21" s="38">
        <v>2770</v>
      </c>
      <c r="G21" s="39">
        <v>2770</v>
      </c>
      <c r="H21" s="22">
        <f t="shared" si="0"/>
        <v>2474.5866666666666</v>
      </c>
      <c r="I21" s="23">
        <f t="shared" si="1"/>
        <v>511.67090256661339</v>
      </c>
      <c r="J21" s="23">
        <f t="shared" si="2"/>
        <v>20.67702495366014</v>
      </c>
      <c r="K21" s="5">
        <f t="shared" si="3"/>
        <v>4949.1733333333332</v>
      </c>
      <c r="L21" s="4">
        <f t="shared" si="4"/>
        <v>2474.5866666666666</v>
      </c>
      <c r="M21" s="5">
        <f t="shared" si="5"/>
        <v>2474.58</v>
      </c>
      <c r="N21" s="5">
        <f t="shared" si="6"/>
        <v>4949.16</v>
      </c>
    </row>
    <row r="22" spans="1:14" ht="43.5" customHeight="1" thickBot="1" x14ac:dyDescent="0.25">
      <c r="A22" s="38">
        <v>16</v>
      </c>
      <c r="B22" s="41" t="s">
        <v>69</v>
      </c>
      <c r="C22" s="43" t="s">
        <v>37</v>
      </c>
      <c r="D22" s="43">
        <v>4</v>
      </c>
      <c r="E22" s="38">
        <v>263.19</v>
      </c>
      <c r="F22" s="38">
        <v>250</v>
      </c>
      <c r="G22" s="39">
        <v>250</v>
      </c>
      <c r="H22" s="22">
        <f t="shared" si="0"/>
        <v>254.39666666666668</v>
      </c>
      <c r="I22" s="23">
        <f t="shared" si="1"/>
        <v>7.615250050611162</v>
      </c>
      <c r="J22" s="23">
        <f t="shared" si="2"/>
        <v>2.9934551228178417</v>
      </c>
      <c r="K22" s="5">
        <f t="shared" si="3"/>
        <v>1017.5866666666667</v>
      </c>
      <c r="L22" s="4">
        <f t="shared" si="4"/>
        <v>254.39666666666668</v>
      </c>
      <c r="M22" s="5">
        <f t="shared" si="5"/>
        <v>254.39</v>
      </c>
      <c r="N22" s="5">
        <f t="shared" si="6"/>
        <v>1017.56</v>
      </c>
    </row>
    <row r="23" spans="1:14" ht="43.5" customHeight="1" thickBot="1" x14ac:dyDescent="0.25">
      <c r="A23" s="38">
        <v>17</v>
      </c>
      <c r="B23" s="41" t="s">
        <v>70</v>
      </c>
      <c r="C23" s="43" t="s">
        <v>37</v>
      </c>
      <c r="D23" s="43">
        <v>2</v>
      </c>
      <c r="E23" s="38">
        <v>1606.46</v>
      </c>
      <c r="F23" s="38">
        <v>1820</v>
      </c>
      <c r="G23" s="39">
        <v>1820</v>
      </c>
      <c r="H23" s="22">
        <f t="shared" si="0"/>
        <v>1748.82</v>
      </c>
      <c r="I23" s="23">
        <f t="shared" si="1"/>
        <v>123.28737648275266</v>
      </c>
      <c r="J23" s="23">
        <f t="shared" si="2"/>
        <v>7.0497464852158975</v>
      </c>
      <c r="K23" s="5">
        <f t="shared" si="3"/>
        <v>3497.64</v>
      </c>
      <c r="L23" s="4">
        <f t="shared" si="4"/>
        <v>1748.82</v>
      </c>
      <c r="M23" s="5">
        <f t="shared" si="5"/>
        <v>1748.82</v>
      </c>
      <c r="N23" s="5">
        <f t="shared" si="6"/>
        <v>3497.64</v>
      </c>
    </row>
    <row r="24" spans="1:14" s="1" customFormat="1" ht="19.5" customHeight="1" x14ac:dyDescent="0.25">
      <c r="A24" s="73"/>
      <c r="B24" s="73"/>
      <c r="C24" s="73"/>
      <c r="D24" s="73"/>
      <c r="E24" s="73"/>
      <c r="F24" s="73"/>
      <c r="G24" s="73"/>
      <c r="H24" s="73"/>
      <c r="I24" s="73"/>
      <c r="J24" s="24">
        <f>SUM(N7:N23)</f>
        <v>57747.259999999995</v>
      </c>
      <c r="K24" s="25" t="s">
        <v>16</v>
      </c>
      <c r="L24" s="20"/>
      <c r="M24" s="19"/>
      <c r="N24" s="19"/>
    </row>
    <row r="25" spans="1:14" s="1" customFormat="1" ht="29.25" hidden="1" customHeight="1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</row>
    <row r="26" spans="1:14" s="1" customFormat="1" ht="127.5" customHeight="1" x14ac:dyDescent="0.25">
      <c r="A26" s="65" t="s">
        <v>25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7"/>
    </row>
    <row r="27" spans="1:14" s="1" customFormat="1" ht="28.5" customHeight="1" x14ac:dyDescent="0.25">
      <c r="A27" s="63" t="s">
        <v>53</v>
      </c>
      <c r="B27" s="63"/>
      <c r="C27" s="63"/>
      <c r="D27" s="63"/>
      <c r="E27" s="63"/>
      <c r="F27" s="63"/>
      <c r="G27" s="28"/>
      <c r="H27" s="28"/>
      <c r="I27" s="28"/>
      <c r="J27" s="28"/>
      <c r="K27" s="28"/>
      <c r="L27" s="28"/>
      <c r="M27" s="28"/>
      <c r="N27" s="28"/>
    </row>
    <row r="28" spans="1:14" s="1" customFormat="1" ht="21.75" customHeight="1" x14ac:dyDescent="0.25">
      <c r="A28" s="51" t="s">
        <v>17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</row>
    <row r="29" spans="1:14" s="1" customFormat="1" ht="15.75" customHeight="1" x14ac:dyDescent="0.25">
      <c r="A29" s="56" t="s">
        <v>51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</row>
    <row r="30" spans="1:14" s="1" customFormat="1" ht="22.5" customHeight="1" x14ac:dyDescent="0.25">
      <c r="A30" s="50" t="s">
        <v>14</v>
      </c>
      <c r="B30" s="54"/>
      <c r="C30" s="54"/>
      <c r="D30" s="54"/>
      <c r="E30" s="54"/>
      <c r="F30" s="13"/>
      <c r="G30" s="55"/>
      <c r="H30" s="55"/>
      <c r="I30" s="8"/>
      <c r="J30" s="8"/>
      <c r="K30" s="8"/>
      <c r="L30" s="8"/>
      <c r="M30" s="8"/>
      <c r="N30" s="8"/>
    </row>
    <row r="31" spans="1:14" s="1" customFormat="1" ht="21.75" hidden="1" customHeight="1" x14ac:dyDescent="0.25">
      <c r="A31" s="54"/>
      <c r="B31" s="54"/>
      <c r="C31" s="54"/>
      <c r="D31" s="54"/>
      <c r="E31" s="54"/>
      <c r="F31" s="13"/>
      <c r="G31" s="13"/>
      <c r="H31" s="15"/>
      <c r="I31" s="8"/>
      <c r="J31" s="8"/>
      <c r="K31" s="8"/>
      <c r="L31" s="8"/>
      <c r="M31" s="8"/>
      <c r="N31" s="8"/>
    </row>
    <row r="32" spans="1:14" s="21" customFormat="1" ht="15.75" x14ac:dyDescent="0.25">
      <c r="A32" s="58"/>
      <c r="B32" s="59"/>
      <c r="C32" s="59"/>
      <c r="D32" s="59"/>
      <c r="E32" s="10"/>
      <c r="F32" s="11"/>
      <c r="G32" s="12"/>
      <c r="H32" s="16"/>
      <c r="I32" s="8"/>
      <c r="J32" s="8"/>
      <c r="K32" s="8"/>
      <c r="L32" s="8"/>
      <c r="M32" s="8"/>
      <c r="N32" s="8"/>
    </row>
    <row r="33" spans="1:14" s="21" customFormat="1" ht="16.5" customHeight="1" x14ac:dyDescent="0.25">
      <c r="A33" s="60"/>
      <c r="B33" s="60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2"/>
      <c r="N33" s="2"/>
    </row>
    <row r="34" spans="1:14" ht="80.25" customHeight="1" x14ac:dyDescent="0.25">
      <c r="A34" s="50"/>
      <c r="B34" s="50"/>
      <c r="C34" s="50"/>
      <c r="D34" s="9"/>
      <c r="E34" s="10"/>
      <c r="F34" s="11"/>
      <c r="G34" s="52"/>
      <c r="H34" s="53"/>
      <c r="I34" s="8"/>
      <c r="J34" s="8"/>
      <c r="K34" s="8"/>
      <c r="L34" s="8"/>
      <c r="M34" s="8"/>
      <c r="N34" s="8"/>
    </row>
    <row r="35" spans="1:14" ht="15.75" customHeight="1" x14ac:dyDescent="0.2">
      <c r="H35" s="17"/>
    </row>
    <row r="36" spans="1:14" s="8" customFormat="1" ht="48" customHeight="1" x14ac:dyDescent="0.2">
      <c r="A36" s="2"/>
      <c r="B36" s="2"/>
      <c r="C36" s="2"/>
      <c r="D36" s="2"/>
      <c r="E36" s="2"/>
      <c r="F36" s="2"/>
      <c r="G36" s="2"/>
      <c r="H36" s="18"/>
      <c r="I36" s="2"/>
      <c r="J36" s="2"/>
      <c r="K36" s="2"/>
      <c r="L36" s="2"/>
      <c r="M36" s="2"/>
      <c r="N36" s="2"/>
    </row>
    <row r="37" spans="1:14" s="8" customFormat="1" ht="18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s="8" customFormat="1" ht="11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9.5" customHeight="1" x14ac:dyDescent="0.2"/>
    <row r="40" spans="1:14" s="8" customFormat="1" ht="48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6.5" customHeight="1" x14ac:dyDescent="0.2"/>
  </sheetData>
  <mergeCells count="23">
    <mergeCell ref="A1:N1"/>
    <mergeCell ref="A27:F27"/>
    <mergeCell ref="A4:D4"/>
    <mergeCell ref="E4:N4"/>
    <mergeCell ref="A26:N26"/>
    <mergeCell ref="C5:C6"/>
    <mergeCell ref="D5:D6"/>
    <mergeCell ref="E5:G5"/>
    <mergeCell ref="K5:N5"/>
    <mergeCell ref="H5:J5"/>
    <mergeCell ref="A5:A6"/>
    <mergeCell ref="B5:B6"/>
    <mergeCell ref="A3:D3"/>
    <mergeCell ref="E3:N3"/>
    <mergeCell ref="A24:I24"/>
    <mergeCell ref="A34:C34"/>
    <mergeCell ref="A28:N28"/>
    <mergeCell ref="G34:H34"/>
    <mergeCell ref="A30:E31"/>
    <mergeCell ref="G30:H30"/>
    <mergeCell ref="A29:N29"/>
    <mergeCell ref="A32:D32"/>
    <mergeCell ref="A33:L33"/>
  </mergeCells>
  <phoneticPr fontId="9" type="noConversion"/>
  <pageMargins left="0.70866141732283461" right="0.11811023622047244" top="0.3543307086614173" bottom="0.15748031496062992" header="0.31496062992125984" footer="0"/>
  <pageSetup paperSize="9" scale="7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A4" workbookViewId="0">
      <selection activeCell="I11" sqref="I11"/>
    </sheetView>
  </sheetViews>
  <sheetFormatPr defaultRowHeight="15" x14ac:dyDescent="0.25"/>
  <cols>
    <col min="1" max="1" width="6.42578125" customWidth="1"/>
    <col min="2" max="2" width="21.5703125" customWidth="1"/>
    <col min="9" max="9" width="16.140625" customWidth="1"/>
    <col min="10" max="10" width="14.7109375" customWidth="1"/>
    <col min="11" max="11" width="21.85546875" customWidth="1"/>
  </cols>
  <sheetData>
    <row r="1" spans="1:14" x14ac:dyDescent="0.25">
      <c r="A1" s="62" t="s">
        <v>26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6"/>
      <c r="L2" s="26"/>
      <c r="M2" s="26"/>
      <c r="N2" s="26"/>
    </row>
    <row r="3" spans="1:14" ht="42" customHeight="1" x14ac:dyDescent="0.25">
      <c r="A3" s="71" t="s">
        <v>24</v>
      </c>
      <c r="B3" s="71"/>
      <c r="C3" s="71"/>
      <c r="D3" s="71"/>
      <c r="E3" s="72" t="s">
        <v>23</v>
      </c>
      <c r="F3" s="72"/>
      <c r="G3" s="72"/>
      <c r="H3" s="72"/>
      <c r="I3" s="72"/>
      <c r="J3" s="72"/>
      <c r="K3" s="72"/>
      <c r="L3" s="72"/>
      <c r="M3" s="72"/>
      <c r="N3" s="72"/>
    </row>
    <row r="4" spans="1:14" ht="15.75" customHeight="1" x14ac:dyDescent="0.25">
      <c r="A4" s="64" t="s">
        <v>22</v>
      </c>
      <c r="B4" s="64"/>
      <c r="C4" s="64"/>
      <c r="D4" s="64"/>
      <c r="E4" s="64" t="s">
        <v>72</v>
      </c>
      <c r="F4" s="64"/>
      <c r="G4" s="64"/>
      <c r="H4" s="64"/>
      <c r="I4" s="64"/>
      <c r="J4" s="64"/>
      <c r="K4" s="64"/>
      <c r="L4" s="64"/>
      <c r="M4" s="64"/>
      <c r="N4" s="64"/>
    </row>
    <row r="5" spans="1:14" ht="27" customHeight="1" x14ac:dyDescent="0.25">
      <c r="A5" s="68" t="s">
        <v>0</v>
      </c>
      <c r="B5" s="68" t="s">
        <v>2</v>
      </c>
      <c r="C5" s="68" t="s">
        <v>1</v>
      </c>
      <c r="D5" s="68" t="s">
        <v>3</v>
      </c>
      <c r="E5" s="68" t="s">
        <v>4</v>
      </c>
      <c r="F5" s="68"/>
      <c r="G5" s="68"/>
      <c r="H5" s="70" t="s">
        <v>11</v>
      </c>
      <c r="I5" s="70"/>
      <c r="J5" s="70"/>
      <c r="K5" s="69" t="s">
        <v>13</v>
      </c>
      <c r="L5" s="69"/>
      <c r="M5" s="69"/>
      <c r="N5" s="69"/>
    </row>
    <row r="6" spans="1:14" ht="140.25" x14ac:dyDescent="0.25">
      <c r="A6" s="68"/>
      <c r="B6" s="68"/>
      <c r="C6" s="68"/>
      <c r="D6" s="68"/>
      <c r="E6" s="3" t="s">
        <v>18</v>
      </c>
      <c r="F6" s="3" t="s">
        <v>19</v>
      </c>
      <c r="G6" s="3" t="s">
        <v>20</v>
      </c>
      <c r="H6" s="3" t="s">
        <v>7</v>
      </c>
      <c r="I6" s="3" t="s">
        <v>5</v>
      </c>
      <c r="J6" s="3" t="s">
        <v>6</v>
      </c>
      <c r="K6" s="7" t="s">
        <v>10</v>
      </c>
      <c r="L6" s="6" t="s">
        <v>8</v>
      </c>
      <c r="M6" s="6" t="s">
        <v>9</v>
      </c>
      <c r="N6" s="6" t="s">
        <v>12</v>
      </c>
    </row>
    <row r="7" spans="1:14" ht="33.75" customHeight="1" x14ac:dyDescent="0.25">
      <c r="A7" s="30">
        <v>1</v>
      </c>
      <c r="B7" s="36" t="s">
        <v>73</v>
      </c>
      <c r="C7" s="33" t="s">
        <v>21</v>
      </c>
      <c r="D7" s="30">
        <v>1</v>
      </c>
      <c r="E7" s="30">
        <v>1191</v>
      </c>
      <c r="F7" s="30">
        <v>1191</v>
      </c>
      <c r="G7" s="30">
        <v>1191</v>
      </c>
      <c r="H7" s="22">
        <f t="shared" ref="H7:H11" si="0">AVERAGE(E7:G7)</f>
        <v>1191</v>
      </c>
      <c r="I7" s="23">
        <f t="shared" ref="I7:I11" si="1">STDEV(E7:G7)</f>
        <v>0</v>
      </c>
      <c r="J7" s="23">
        <f t="shared" ref="J7:J11" si="2">I7/H7*100</f>
        <v>0</v>
      </c>
      <c r="K7" s="5">
        <f t="shared" ref="K7:K11" si="3">((D7/3)*(SUM(E7:G7)))</f>
        <v>1191</v>
      </c>
      <c r="L7" s="4">
        <f t="shared" ref="L7:L11" si="4">K7/D7</f>
        <v>1191</v>
      </c>
      <c r="M7" s="5">
        <f t="shared" ref="M7:M11" si="5">ROUNDDOWN(L7,2)</f>
        <v>1191</v>
      </c>
      <c r="N7" s="5">
        <f t="shared" ref="N7:N11" si="6">M7*D7</f>
        <v>1191</v>
      </c>
    </row>
    <row r="8" spans="1:14" s="46" customFormat="1" ht="33.75" customHeight="1" x14ac:dyDescent="0.25">
      <c r="A8" s="45">
        <v>2</v>
      </c>
      <c r="B8" s="36" t="s">
        <v>74</v>
      </c>
      <c r="C8" s="45" t="s">
        <v>21</v>
      </c>
      <c r="D8" s="45">
        <v>1</v>
      </c>
      <c r="E8" s="45">
        <v>1089</v>
      </c>
      <c r="F8" s="45">
        <v>1089</v>
      </c>
      <c r="G8" s="45">
        <v>1089</v>
      </c>
      <c r="H8" s="22">
        <f t="shared" si="0"/>
        <v>1089</v>
      </c>
      <c r="I8" s="23">
        <f t="shared" si="1"/>
        <v>0</v>
      </c>
      <c r="J8" s="23">
        <f t="shared" si="2"/>
        <v>0</v>
      </c>
      <c r="K8" s="5">
        <f t="shared" si="3"/>
        <v>1089</v>
      </c>
      <c r="L8" s="4">
        <f t="shared" si="4"/>
        <v>1089</v>
      </c>
      <c r="M8" s="5">
        <f t="shared" si="5"/>
        <v>1089</v>
      </c>
      <c r="N8" s="5">
        <f t="shared" si="6"/>
        <v>1089</v>
      </c>
    </row>
    <row r="9" spans="1:14" s="46" customFormat="1" ht="33.75" customHeight="1" x14ac:dyDescent="0.25">
      <c r="A9" s="48">
        <v>3</v>
      </c>
      <c r="B9" s="49" t="s">
        <v>75</v>
      </c>
      <c r="C9" s="48" t="s">
        <v>21</v>
      </c>
      <c r="D9" s="48">
        <v>1</v>
      </c>
      <c r="E9" s="48">
        <v>2170</v>
      </c>
      <c r="F9" s="48">
        <v>2170</v>
      </c>
      <c r="G9" s="48">
        <v>2170</v>
      </c>
      <c r="H9" s="22">
        <f t="shared" si="0"/>
        <v>2170</v>
      </c>
      <c r="I9" s="23">
        <f t="shared" si="1"/>
        <v>0</v>
      </c>
      <c r="J9" s="23">
        <f t="shared" si="2"/>
        <v>0</v>
      </c>
      <c r="K9" s="5">
        <f t="shared" si="3"/>
        <v>2170</v>
      </c>
      <c r="L9" s="4">
        <f t="shared" si="4"/>
        <v>2170</v>
      </c>
      <c r="M9" s="5">
        <f t="shared" si="5"/>
        <v>2170</v>
      </c>
      <c r="N9" s="5">
        <f t="shared" si="6"/>
        <v>2170</v>
      </c>
    </row>
    <row r="10" spans="1:14" s="47" customFormat="1" ht="33.75" customHeight="1" x14ac:dyDescent="0.25">
      <c r="A10" s="48">
        <v>4</v>
      </c>
      <c r="B10" s="49" t="s">
        <v>76</v>
      </c>
      <c r="C10" s="48" t="s">
        <v>21</v>
      </c>
      <c r="D10" s="48">
        <v>1</v>
      </c>
      <c r="E10" s="48">
        <v>2170</v>
      </c>
      <c r="F10" s="48">
        <v>2170</v>
      </c>
      <c r="G10" s="48">
        <v>2170</v>
      </c>
      <c r="H10" s="22">
        <f t="shared" si="0"/>
        <v>2170</v>
      </c>
      <c r="I10" s="23">
        <f t="shared" si="1"/>
        <v>0</v>
      </c>
      <c r="J10" s="23">
        <f t="shared" si="2"/>
        <v>0</v>
      </c>
      <c r="K10" s="5">
        <f t="shared" si="3"/>
        <v>2170</v>
      </c>
      <c r="L10" s="4">
        <f t="shared" si="4"/>
        <v>2170</v>
      </c>
      <c r="M10" s="5">
        <f t="shared" si="5"/>
        <v>2170</v>
      </c>
      <c r="N10" s="5">
        <f t="shared" si="6"/>
        <v>2170</v>
      </c>
    </row>
    <row r="11" spans="1:14" ht="39" customHeight="1" x14ac:dyDescent="0.25">
      <c r="A11" s="30">
        <v>5</v>
      </c>
      <c r="B11" s="36" t="s">
        <v>77</v>
      </c>
      <c r="C11" s="33" t="s">
        <v>21</v>
      </c>
      <c r="D11" s="30">
        <v>1</v>
      </c>
      <c r="E11" s="30">
        <v>2170</v>
      </c>
      <c r="F11" s="30">
        <v>2170</v>
      </c>
      <c r="G11" s="30">
        <v>2170</v>
      </c>
      <c r="H11" s="22">
        <f t="shared" si="0"/>
        <v>2170</v>
      </c>
      <c r="I11" s="23">
        <f t="shared" si="1"/>
        <v>0</v>
      </c>
      <c r="J11" s="23">
        <f t="shared" si="2"/>
        <v>0</v>
      </c>
      <c r="K11" s="5">
        <f t="shared" si="3"/>
        <v>2170</v>
      </c>
      <c r="L11" s="4">
        <f t="shared" si="4"/>
        <v>2170</v>
      </c>
      <c r="M11" s="5">
        <f t="shared" si="5"/>
        <v>2170</v>
      </c>
      <c r="N11" s="5">
        <f t="shared" si="6"/>
        <v>2170</v>
      </c>
    </row>
    <row r="12" spans="1:14" x14ac:dyDescent="0.25">
      <c r="A12" s="73" t="s">
        <v>15</v>
      </c>
      <c r="B12" s="73"/>
      <c r="C12" s="73"/>
      <c r="D12" s="73"/>
      <c r="E12" s="73"/>
      <c r="F12" s="73"/>
      <c r="G12" s="73"/>
      <c r="H12" s="73"/>
      <c r="I12" s="73"/>
      <c r="J12" s="24">
        <f>SUM(N7:N11)</f>
        <v>8790</v>
      </c>
      <c r="K12" s="25" t="s">
        <v>16</v>
      </c>
      <c r="L12" s="20"/>
      <c r="M12" s="19"/>
      <c r="N12" s="19"/>
    </row>
    <row r="13" spans="1:14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</row>
    <row r="14" spans="1:14" ht="93" customHeight="1" x14ac:dyDescent="0.25">
      <c r="A14" s="65" t="s">
        <v>25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</row>
    <row r="15" spans="1:14" x14ac:dyDescent="0.25">
      <c r="A15" s="63" t="s">
        <v>78</v>
      </c>
      <c r="B15" s="63"/>
      <c r="C15" s="63"/>
      <c r="D15" s="63"/>
      <c r="E15" s="63"/>
      <c r="F15" s="63"/>
      <c r="G15" s="28"/>
      <c r="H15" s="28"/>
      <c r="I15" s="28"/>
      <c r="J15" s="28"/>
      <c r="K15" s="28"/>
      <c r="L15" s="28"/>
      <c r="M15" s="28"/>
      <c r="N15" s="28"/>
    </row>
    <row r="16" spans="1:14" ht="15.75" customHeight="1" x14ac:dyDescent="0.25">
      <c r="A16" s="51" t="s">
        <v>17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</row>
    <row r="17" spans="1:14" ht="15" customHeight="1" x14ac:dyDescent="0.25">
      <c r="A17" s="56" t="s">
        <v>71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</row>
  </sheetData>
  <mergeCells count="17">
    <mergeCell ref="A1:N1"/>
    <mergeCell ref="A3:D3"/>
    <mergeCell ref="E3:N3"/>
    <mergeCell ref="A4:D4"/>
    <mergeCell ref="E4:N4"/>
    <mergeCell ref="A17:N17"/>
    <mergeCell ref="H5:J5"/>
    <mergeCell ref="K5:N5"/>
    <mergeCell ref="A12:I12"/>
    <mergeCell ref="A14:N14"/>
    <mergeCell ref="A15:F15"/>
    <mergeCell ref="A16:N16"/>
    <mergeCell ref="A5:A6"/>
    <mergeCell ref="B5:B6"/>
    <mergeCell ref="C5:C6"/>
    <mergeCell ref="D5:D6"/>
    <mergeCell ref="E5:G5"/>
  </mergeCells>
  <pageMargins left="0.70866141732283472" right="0.43307086614173229" top="0.53" bottom="0.28000000000000003" header="0.31496062992125984" footer="0.31496062992125984"/>
  <pageSetup paperSize="9"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opLeftCell="A4" zoomScaleNormal="100" workbookViewId="0">
      <selection activeCell="A14" sqref="A14:N14"/>
    </sheetView>
  </sheetViews>
  <sheetFormatPr defaultRowHeight="15" x14ac:dyDescent="0.25"/>
  <cols>
    <col min="1" max="1" width="3" customWidth="1"/>
    <col min="2" max="2" width="18.85546875" customWidth="1"/>
    <col min="4" max="4" width="6.42578125" customWidth="1"/>
    <col min="6" max="6" width="7.5703125" customWidth="1"/>
    <col min="8" max="8" width="14.85546875" customWidth="1"/>
    <col min="9" max="9" width="20.85546875" customWidth="1"/>
    <col min="10" max="10" width="20.42578125" customWidth="1"/>
    <col min="11" max="11" width="21.28515625" customWidth="1"/>
    <col min="12" max="12" width="18.5703125" customWidth="1"/>
    <col min="13" max="13" width="19.7109375" customWidth="1"/>
    <col min="14" max="14" width="26.7109375" customWidth="1"/>
  </cols>
  <sheetData>
    <row r="1" spans="1:14" ht="27.75" customHeight="1" x14ac:dyDescent="0.25">
      <c r="A1" s="62" t="s">
        <v>26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6"/>
      <c r="L2" s="26"/>
      <c r="M2" s="26"/>
      <c r="N2" s="26"/>
    </row>
    <row r="3" spans="1:14" ht="42" customHeight="1" x14ac:dyDescent="0.25">
      <c r="A3" s="71" t="s">
        <v>24</v>
      </c>
      <c r="B3" s="71"/>
      <c r="C3" s="71"/>
      <c r="D3" s="71"/>
      <c r="E3" s="72" t="s">
        <v>23</v>
      </c>
      <c r="F3" s="72"/>
      <c r="G3" s="72"/>
      <c r="H3" s="72"/>
      <c r="I3" s="72"/>
      <c r="J3" s="72"/>
      <c r="K3" s="72"/>
      <c r="L3" s="72"/>
      <c r="M3" s="72"/>
      <c r="N3" s="72"/>
    </row>
    <row r="4" spans="1:14" ht="37.5" customHeight="1" x14ac:dyDescent="0.25">
      <c r="A4" s="64" t="s">
        <v>22</v>
      </c>
      <c r="B4" s="64"/>
      <c r="C4" s="64"/>
      <c r="D4" s="64"/>
      <c r="E4" s="64" t="s">
        <v>42</v>
      </c>
      <c r="F4" s="64"/>
      <c r="G4" s="64"/>
      <c r="H4" s="64"/>
      <c r="I4" s="64"/>
      <c r="J4" s="64"/>
      <c r="K4" s="64"/>
      <c r="L4" s="64"/>
      <c r="M4" s="64"/>
      <c r="N4" s="64"/>
    </row>
    <row r="5" spans="1:14" ht="30.75" customHeight="1" x14ac:dyDescent="0.25">
      <c r="A5" s="68" t="s">
        <v>0</v>
      </c>
      <c r="B5" s="68" t="s">
        <v>2</v>
      </c>
      <c r="C5" s="68" t="s">
        <v>1</v>
      </c>
      <c r="D5" s="68" t="s">
        <v>3</v>
      </c>
      <c r="E5" s="68" t="s">
        <v>4</v>
      </c>
      <c r="F5" s="68"/>
      <c r="G5" s="68"/>
      <c r="H5" s="70" t="s">
        <v>11</v>
      </c>
      <c r="I5" s="70"/>
      <c r="J5" s="70"/>
      <c r="K5" s="69" t="s">
        <v>13</v>
      </c>
      <c r="L5" s="69"/>
      <c r="M5" s="69"/>
      <c r="N5" s="69"/>
    </row>
    <row r="6" spans="1:14" ht="234" customHeight="1" x14ac:dyDescent="0.25">
      <c r="A6" s="68"/>
      <c r="B6" s="68"/>
      <c r="C6" s="68"/>
      <c r="D6" s="68"/>
      <c r="E6" s="3" t="s">
        <v>18</v>
      </c>
      <c r="F6" s="3" t="s">
        <v>19</v>
      </c>
      <c r="G6" s="3" t="s">
        <v>20</v>
      </c>
      <c r="H6" s="3" t="s">
        <v>7</v>
      </c>
      <c r="I6" s="3" t="s">
        <v>5</v>
      </c>
      <c r="J6" s="3" t="s">
        <v>6</v>
      </c>
      <c r="K6" s="7" t="s">
        <v>10</v>
      </c>
      <c r="L6" s="6" t="s">
        <v>8</v>
      </c>
      <c r="M6" s="6" t="s">
        <v>9</v>
      </c>
      <c r="N6" s="6" t="s">
        <v>12</v>
      </c>
    </row>
    <row r="7" spans="1:14" ht="45" customHeight="1" x14ac:dyDescent="0.25">
      <c r="A7" s="30">
        <v>1</v>
      </c>
      <c r="B7" s="36" t="s">
        <v>48</v>
      </c>
      <c r="C7" s="30" t="s">
        <v>37</v>
      </c>
      <c r="D7" s="30">
        <v>5</v>
      </c>
      <c r="E7" s="30">
        <v>860</v>
      </c>
      <c r="F7" s="30">
        <v>855</v>
      </c>
      <c r="G7" s="30">
        <v>850</v>
      </c>
      <c r="H7" s="22">
        <f t="shared" ref="H7" si="0">AVERAGE(E7:G7)</f>
        <v>855</v>
      </c>
      <c r="I7" s="23">
        <f t="shared" ref="I7" si="1">STDEV(E7:G7)</f>
        <v>5</v>
      </c>
      <c r="J7" s="23">
        <f t="shared" ref="J7" si="2">I7/H7*100</f>
        <v>0.58479532163742687</v>
      </c>
      <c r="K7" s="5">
        <f t="shared" ref="K7" si="3">((D7/3)*(SUM(E7:G7)))</f>
        <v>4275</v>
      </c>
      <c r="L7" s="4">
        <f t="shared" ref="L7" si="4">K7/D7</f>
        <v>855</v>
      </c>
      <c r="M7" s="5">
        <f t="shared" ref="M7" si="5">ROUNDDOWN(L7,2)</f>
        <v>855</v>
      </c>
      <c r="N7" s="5">
        <f t="shared" ref="N7" si="6">M7*D7</f>
        <v>4275</v>
      </c>
    </row>
    <row r="8" spans="1:14" x14ac:dyDescent="0.25">
      <c r="A8" s="73" t="s">
        <v>15</v>
      </c>
      <c r="B8" s="73"/>
      <c r="C8" s="73"/>
      <c r="D8" s="73"/>
      <c r="E8" s="73"/>
      <c r="F8" s="73"/>
      <c r="G8" s="73"/>
      <c r="H8" s="73"/>
      <c r="I8" s="73"/>
      <c r="J8" s="24">
        <f>SUM(N7:N7)</f>
        <v>4275</v>
      </c>
      <c r="K8" s="25" t="s">
        <v>16</v>
      </c>
      <c r="L8" s="20"/>
      <c r="M8" s="19"/>
      <c r="N8" s="19"/>
    </row>
    <row r="9" spans="1:14" ht="0.75" customHeight="1" x14ac:dyDescent="0.25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</row>
    <row r="10" spans="1:14" ht="113.25" customHeight="1" x14ac:dyDescent="0.25">
      <c r="A10" s="65" t="s">
        <v>25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7"/>
    </row>
    <row r="11" spans="1:14" ht="15" customHeight="1" x14ac:dyDescent="0.25">
      <c r="A11" s="63" t="s">
        <v>27</v>
      </c>
      <c r="B11" s="63"/>
      <c r="C11" s="63"/>
      <c r="D11" s="63"/>
      <c r="E11" s="63"/>
      <c r="F11" s="63"/>
      <c r="G11" s="28"/>
      <c r="H11" s="28"/>
      <c r="I11" s="28"/>
      <c r="J11" s="28"/>
      <c r="K11" s="28"/>
      <c r="L11" s="28"/>
      <c r="M11" s="28"/>
      <c r="N11" s="28"/>
    </row>
    <row r="12" spans="1:14" ht="12.75" customHeight="1" x14ac:dyDescent="0.25">
      <c r="A12" s="51" t="s">
        <v>17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</row>
    <row r="13" spans="1:14" ht="13.5" customHeight="1" x14ac:dyDescent="0.25">
      <c r="A13" s="56" t="s">
        <v>45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</row>
    <row r="14" spans="1:14" ht="18" customHeight="1" x14ac:dyDescent="0.25"/>
  </sheetData>
  <mergeCells count="17">
    <mergeCell ref="A1:N1"/>
    <mergeCell ref="A3:D3"/>
    <mergeCell ref="E3:N3"/>
    <mergeCell ref="A4:D4"/>
    <mergeCell ref="E4:N4"/>
    <mergeCell ref="A13:N13"/>
    <mergeCell ref="H5:J5"/>
    <mergeCell ref="K5:N5"/>
    <mergeCell ref="A8:I8"/>
    <mergeCell ref="A10:N10"/>
    <mergeCell ref="A11:F11"/>
    <mergeCell ref="A12:N12"/>
    <mergeCell ref="A5:A6"/>
    <mergeCell ref="B5:B6"/>
    <mergeCell ref="C5:C6"/>
    <mergeCell ref="D5:D6"/>
    <mergeCell ref="E5:G5"/>
  </mergeCells>
  <pageMargins left="0.25" right="0.25" top="0.75" bottom="0.75" header="0.3" footer="0.3"/>
  <pageSetup paperSize="9" scale="6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zoomScale="70" zoomScaleNormal="70" workbookViewId="0">
      <selection activeCell="A11" sqref="A11:N11"/>
    </sheetView>
  </sheetViews>
  <sheetFormatPr defaultRowHeight="15" x14ac:dyDescent="0.25"/>
  <cols>
    <col min="2" max="2" width="20.28515625" customWidth="1"/>
    <col min="8" max="8" width="16.140625" customWidth="1"/>
    <col min="9" max="9" width="22.42578125" customWidth="1"/>
    <col min="10" max="10" width="20" customWidth="1"/>
    <col min="11" max="11" width="21" customWidth="1"/>
    <col min="12" max="12" width="18.140625" customWidth="1"/>
    <col min="13" max="13" width="17.140625" customWidth="1"/>
    <col min="14" max="14" width="18.140625" customWidth="1"/>
  </cols>
  <sheetData>
    <row r="1" spans="1:14" ht="30.75" customHeight="1" x14ac:dyDescent="0.25">
      <c r="A1" s="62" t="s">
        <v>26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ht="24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6"/>
      <c r="L2" s="26"/>
      <c r="M2" s="26"/>
      <c r="N2" s="26"/>
    </row>
    <row r="3" spans="1:14" ht="39" customHeight="1" x14ac:dyDescent="0.25">
      <c r="A3" s="71" t="s">
        <v>24</v>
      </c>
      <c r="B3" s="71"/>
      <c r="C3" s="71"/>
      <c r="D3" s="71"/>
      <c r="E3" s="72" t="s">
        <v>23</v>
      </c>
      <c r="F3" s="72"/>
      <c r="G3" s="72"/>
      <c r="H3" s="72"/>
      <c r="I3" s="72"/>
      <c r="J3" s="72"/>
      <c r="K3" s="72"/>
      <c r="L3" s="72"/>
      <c r="M3" s="72"/>
      <c r="N3" s="72"/>
    </row>
    <row r="4" spans="1:14" ht="30.75" customHeight="1" x14ac:dyDescent="0.25">
      <c r="A4" s="64" t="s">
        <v>22</v>
      </c>
      <c r="B4" s="64"/>
      <c r="C4" s="64"/>
      <c r="D4" s="64"/>
      <c r="E4" s="64" t="s">
        <v>42</v>
      </c>
      <c r="F4" s="64"/>
      <c r="G4" s="64"/>
      <c r="H4" s="64"/>
      <c r="I4" s="64"/>
      <c r="J4" s="64"/>
      <c r="K4" s="64"/>
      <c r="L4" s="64"/>
      <c r="M4" s="64"/>
      <c r="N4" s="64"/>
    </row>
    <row r="5" spans="1:14" ht="28.5" customHeight="1" x14ac:dyDescent="0.25">
      <c r="A5" s="68" t="s">
        <v>0</v>
      </c>
      <c r="B5" s="68" t="s">
        <v>2</v>
      </c>
      <c r="C5" s="68" t="s">
        <v>1</v>
      </c>
      <c r="D5" s="68" t="s">
        <v>3</v>
      </c>
      <c r="E5" s="68" t="s">
        <v>4</v>
      </c>
      <c r="F5" s="68"/>
      <c r="G5" s="68"/>
      <c r="H5" s="70" t="s">
        <v>11</v>
      </c>
      <c r="I5" s="70"/>
      <c r="J5" s="70"/>
      <c r="K5" s="69" t="s">
        <v>13</v>
      </c>
      <c r="L5" s="69"/>
      <c r="M5" s="69"/>
      <c r="N5" s="69"/>
    </row>
    <row r="6" spans="1:14" ht="231.75" customHeight="1" x14ac:dyDescent="0.25">
      <c r="A6" s="68"/>
      <c r="B6" s="68"/>
      <c r="C6" s="68"/>
      <c r="D6" s="68"/>
      <c r="E6" s="3" t="s">
        <v>18</v>
      </c>
      <c r="F6" s="3" t="s">
        <v>19</v>
      </c>
      <c r="G6" s="3" t="s">
        <v>20</v>
      </c>
      <c r="H6" s="3" t="s">
        <v>7</v>
      </c>
      <c r="I6" s="3" t="s">
        <v>5</v>
      </c>
      <c r="J6" s="3" t="s">
        <v>6</v>
      </c>
      <c r="K6" s="7" t="s">
        <v>10</v>
      </c>
      <c r="L6" s="6" t="s">
        <v>8</v>
      </c>
      <c r="M6" s="6" t="s">
        <v>9</v>
      </c>
      <c r="N6" s="6" t="s">
        <v>12</v>
      </c>
    </row>
    <row r="7" spans="1:14" ht="48" customHeight="1" x14ac:dyDescent="0.25">
      <c r="A7" s="30">
        <v>1</v>
      </c>
      <c r="B7" s="36" t="s">
        <v>49</v>
      </c>
      <c r="C7" s="30" t="s">
        <v>37</v>
      </c>
      <c r="D7" s="30">
        <v>30</v>
      </c>
      <c r="E7" s="30">
        <v>410</v>
      </c>
      <c r="F7" s="30">
        <v>420</v>
      </c>
      <c r="G7" s="30">
        <v>300</v>
      </c>
      <c r="H7" s="22">
        <f t="shared" ref="H7:H8" si="0">AVERAGE(E7:G7)</f>
        <v>376.66666666666669</v>
      </c>
      <c r="I7" s="23">
        <f t="shared" ref="I7:I8" si="1">STDEV(E7:G7)</f>
        <v>66.583281184794004</v>
      </c>
      <c r="J7" s="23">
        <f t="shared" ref="J7:J8" si="2">I7/H7*100</f>
        <v>17.676977305697523</v>
      </c>
      <c r="K7" s="5">
        <f t="shared" ref="K7:K8" si="3">((D7/3)*(SUM(E7:G7)))</f>
        <v>11300</v>
      </c>
      <c r="L7" s="4">
        <f t="shared" ref="L7:L8" si="4">K7/D7</f>
        <v>376.66666666666669</v>
      </c>
      <c r="M7" s="5">
        <f t="shared" ref="M7:M8" si="5">ROUNDDOWN(L7,2)</f>
        <v>376.66</v>
      </c>
      <c r="N7" s="5">
        <f t="shared" ref="N7:N8" si="6">M7*D7</f>
        <v>11299.800000000001</v>
      </c>
    </row>
    <row r="8" spans="1:14" ht="51.75" customHeight="1" x14ac:dyDescent="0.25">
      <c r="A8" s="30">
        <v>2</v>
      </c>
      <c r="B8" s="36" t="s">
        <v>50</v>
      </c>
      <c r="C8" s="30" t="s">
        <v>37</v>
      </c>
      <c r="D8" s="30">
        <v>2</v>
      </c>
      <c r="E8" s="30">
        <v>1300</v>
      </c>
      <c r="F8" s="30">
        <v>1300</v>
      </c>
      <c r="G8" s="30">
        <v>1500</v>
      </c>
      <c r="H8" s="22">
        <f t="shared" si="0"/>
        <v>1366.6666666666667</v>
      </c>
      <c r="I8" s="23">
        <f t="shared" si="1"/>
        <v>115.47005383792515</v>
      </c>
      <c r="J8" s="23">
        <f t="shared" si="2"/>
        <v>8.4490283296042783</v>
      </c>
      <c r="K8" s="5">
        <f t="shared" si="3"/>
        <v>2733.333333333333</v>
      </c>
      <c r="L8" s="4">
        <f t="shared" si="4"/>
        <v>1366.6666666666665</v>
      </c>
      <c r="M8" s="5">
        <f t="shared" si="5"/>
        <v>1366.66</v>
      </c>
      <c r="N8" s="5">
        <f t="shared" si="6"/>
        <v>2733.32</v>
      </c>
    </row>
    <row r="9" spans="1:14" x14ac:dyDescent="0.25">
      <c r="A9" s="73" t="s">
        <v>15</v>
      </c>
      <c r="B9" s="73"/>
      <c r="C9" s="73"/>
      <c r="D9" s="73"/>
      <c r="E9" s="73"/>
      <c r="F9" s="73"/>
      <c r="G9" s="73"/>
      <c r="H9" s="73"/>
      <c r="I9" s="73"/>
      <c r="J9" s="24">
        <f>SUM(N7:N8)</f>
        <v>14033.12</v>
      </c>
      <c r="K9" s="25" t="s">
        <v>16</v>
      </c>
      <c r="L9" s="20"/>
      <c r="M9" s="19"/>
      <c r="N9" s="19"/>
    </row>
    <row r="10" spans="1:14" x14ac:dyDescent="0.2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</row>
    <row r="11" spans="1:14" ht="147.75" customHeight="1" x14ac:dyDescent="0.25">
      <c r="A11" s="65" t="s">
        <v>25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7"/>
    </row>
    <row r="12" spans="1:14" ht="31.5" customHeight="1" x14ac:dyDescent="0.25">
      <c r="A12" s="63" t="s">
        <v>27</v>
      </c>
      <c r="B12" s="63"/>
      <c r="C12" s="63"/>
      <c r="D12" s="63"/>
      <c r="E12" s="63"/>
      <c r="F12" s="63"/>
      <c r="G12" s="28"/>
      <c r="H12" s="28"/>
      <c r="I12" s="28"/>
      <c r="J12" s="28"/>
      <c r="K12" s="28"/>
      <c r="L12" s="28"/>
      <c r="M12" s="28"/>
      <c r="N12" s="28"/>
    </row>
    <row r="13" spans="1:14" ht="23.25" customHeight="1" x14ac:dyDescent="0.25">
      <c r="A13" s="51" t="s">
        <v>17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</row>
    <row r="14" spans="1:14" ht="15.75" x14ac:dyDescent="0.25">
      <c r="A14" s="56" t="s">
        <v>46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</row>
  </sheetData>
  <mergeCells count="17">
    <mergeCell ref="A1:N1"/>
    <mergeCell ref="A3:D3"/>
    <mergeCell ref="E3:N3"/>
    <mergeCell ref="A4:D4"/>
    <mergeCell ref="E4:N4"/>
    <mergeCell ref="A14:N14"/>
    <mergeCell ref="H5:J5"/>
    <mergeCell ref="K5:N5"/>
    <mergeCell ref="A9:I9"/>
    <mergeCell ref="A11:N11"/>
    <mergeCell ref="A12:F12"/>
    <mergeCell ref="A13:N13"/>
    <mergeCell ref="A5:A6"/>
    <mergeCell ref="B5:B6"/>
    <mergeCell ref="C5:C6"/>
    <mergeCell ref="D5:D6"/>
    <mergeCell ref="E5:G5"/>
  </mergeCells>
  <pageMargins left="0.25" right="0.25" top="0.75" bottom="0.75" header="0.3" footer="0.3"/>
  <pageSetup paperSize="9" scale="6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workbookViewId="0">
      <selection activeCell="Q11" sqref="Q11"/>
    </sheetView>
  </sheetViews>
  <sheetFormatPr defaultRowHeight="15" x14ac:dyDescent="0.25"/>
  <cols>
    <col min="2" max="2" width="21.85546875" customWidth="1"/>
    <col min="5" max="5" width="12.42578125" customWidth="1"/>
    <col min="6" max="6" width="12" customWidth="1"/>
    <col min="9" max="9" width="16" customWidth="1"/>
    <col min="10" max="10" width="15.140625" customWidth="1"/>
    <col min="11" max="11" width="24" customWidth="1"/>
  </cols>
  <sheetData>
    <row r="1" spans="1:14" ht="27.75" customHeight="1" x14ac:dyDescent="0.25">
      <c r="A1" s="62" t="s">
        <v>26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ht="17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6"/>
      <c r="L2" s="26"/>
      <c r="M2" s="26"/>
      <c r="N2" s="26"/>
    </row>
    <row r="3" spans="1:14" ht="39.75" customHeight="1" x14ac:dyDescent="0.25">
      <c r="A3" s="71" t="s">
        <v>24</v>
      </c>
      <c r="B3" s="71"/>
      <c r="C3" s="71"/>
      <c r="D3" s="71"/>
      <c r="E3" s="72" t="s">
        <v>23</v>
      </c>
      <c r="F3" s="72"/>
      <c r="G3" s="72"/>
      <c r="H3" s="72"/>
      <c r="I3" s="72"/>
      <c r="J3" s="72"/>
      <c r="K3" s="72"/>
      <c r="L3" s="72"/>
      <c r="M3" s="72"/>
      <c r="N3" s="72"/>
    </row>
    <row r="4" spans="1:14" ht="37.5" customHeight="1" x14ac:dyDescent="0.25">
      <c r="A4" s="64" t="s">
        <v>22</v>
      </c>
      <c r="B4" s="64"/>
      <c r="C4" s="64"/>
      <c r="D4" s="64"/>
      <c r="E4" s="64" t="s">
        <v>42</v>
      </c>
      <c r="F4" s="64"/>
      <c r="G4" s="64"/>
      <c r="H4" s="64"/>
      <c r="I4" s="64"/>
      <c r="J4" s="64"/>
      <c r="K4" s="64"/>
      <c r="L4" s="64"/>
      <c r="M4" s="64"/>
      <c r="N4" s="64"/>
    </row>
    <row r="5" spans="1:14" ht="42" customHeight="1" x14ac:dyDescent="0.25">
      <c r="A5" s="68" t="s">
        <v>0</v>
      </c>
      <c r="B5" s="68" t="s">
        <v>2</v>
      </c>
      <c r="C5" s="68" t="s">
        <v>1</v>
      </c>
      <c r="D5" s="68" t="s">
        <v>3</v>
      </c>
      <c r="E5" s="68" t="s">
        <v>4</v>
      </c>
      <c r="F5" s="68"/>
      <c r="G5" s="68"/>
      <c r="H5" s="70" t="s">
        <v>11</v>
      </c>
      <c r="I5" s="70"/>
      <c r="J5" s="70"/>
      <c r="K5" s="69" t="s">
        <v>13</v>
      </c>
      <c r="L5" s="69"/>
      <c r="M5" s="69"/>
      <c r="N5" s="69"/>
    </row>
    <row r="6" spans="1:14" ht="210.75" customHeight="1" x14ac:dyDescent="0.25">
      <c r="A6" s="68"/>
      <c r="B6" s="68"/>
      <c r="C6" s="68"/>
      <c r="D6" s="68"/>
      <c r="E6" s="3" t="s">
        <v>18</v>
      </c>
      <c r="F6" s="3" t="s">
        <v>19</v>
      </c>
      <c r="G6" s="3" t="s">
        <v>20</v>
      </c>
      <c r="H6" s="3" t="s">
        <v>7</v>
      </c>
      <c r="I6" s="3" t="s">
        <v>5</v>
      </c>
      <c r="J6" s="3" t="s">
        <v>6</v>
      </c>
      <c r="K6" s="7" t="s">
        <v>10</v>
      </c>
      <c r="L6" s="6" t="s">
        <v>8</v>
      </c>
      <c r="M6" s="6" t="s">
        <v>9</v>
      </c>
      <c r="N6" s="6" t="s">
        <v>12</v>
      </c>
    </row>
    <row r="7" spans="1:14" s="35" customFormat="1" ht="33" customHeight="1" x14ac:dyDescent="0.25">
      <c r="A7" s="34">
        <v>2</v>
      </c>
      <c r="B7" s="31" t="s">
        <v>38</v>
      </c>
      <c r="C7" s="34" t="s">
        <v>37</v>
      </c>
      <c r="D7" s="34">
        <v>6</v>
      </c>
      <c r="E7" s="34">
        <v>67.8</v>
      </c>
      <c r="F7" s="34">
        <v>101</v>
      </c>
      <c r="G7" s="34">
        <v>100</v>
      </c>
      <c r="H7" s="22">
        <f t="shared" ref="H7" si="0">AVERAGE(E7:G7)</f>
        <v>89.600000000000009</v>
      </c>
      <c r="I7" s="23">
        <f t="shared" ref="I7" si="1">STDEV(E7:G7)</f>
        <v>18.885973631242852</v>
      </c>
      <c r="J7" s="23">
        <f t="shared" ref="J7" si="2">I7/H7*100</f>
        <v>21.078095570583539</v>
      </c>
      <c r="K7" s="5">
        <f t="shared" ref="K7" si="3">((D7/3)*(SUM(E7:G7)))</f>
        <v>537.6</v>
      </c>
      <c r="L7" s="4">
        <f t="shared" ref="L7" si="4">K7/D7</f>
        <v>89.600000000000009</v>
      </c>
      <c r="M7" s="5">
        <f t="shared" ref="M7" si="5">ROUNDDOWN(L7,2)</f>
        <v>89.6</v>
      </c>
      <c r="N7" s="5">
        <f t="shared" ref="N7" si="6">M7*D7</f>
        <v>537.59999999999991</v>
      </c>
    </row>
    <row r="8" spans="1:14" ht="32.25" customHeight="1" x14ac:dyDescent="0.25">
      <c r="A8" s="30">
        <v>2</v>
      </c>
      <c r="B8" s="31" t="s">
        <v>39</v>
      </c>
      <c r="C8" s="30" t="s">
        <v>37</v>
      </c>
      <c r="D8" s="30">
        <v>25</v>
      </c>
      <c r="E8" s="30">
        <v>63.56</v>
      </c>
      <c r="F8" s="30">
        <v>98</v>
      </c>
      <c r="G8" s="30">
        <v>100</v>
      </c>
      <c r="H8" s="22">
        <f t="shared" ref="H8" si="7">AVERAGE(E8:G8)</f>
        <v>87.186666666666667</v>
      </c>
      <c r="I8" s="23">
        <f t="shared" ref="I8" si="8">STDEV(E8:G8)</f>
        <v>20.485715348342918</v>
      </c>
      <c r="J8" s="23">
        <f t="shared" ref="J8" si="9">I8/H8*100</f>
        <v>23.496385550171567</v>
      </c>
      <c r="K8" s="5">
        <f t="shared" ref="K8" si="10">((D8/3)*(SUM(E8:G8)))</f>
        <v>2179.666666666667</v>
      </c>
      <c r="L8" s="4">
        <f t="shared" ref="L8" si="11">K8/D8</f>
        <v>87.186666666666682</v>
      </c>
      <c r="M8" s="5">
        <f t="shared" ref="M8" si="12">ROUNDDOWN(L8,2)</f>
        <v>87.18</v>
      </c>
      <c r="N8" s="5">
        <f t="shared" ref="N8" si="13">M8*D8</f>
        <v>2179.5</v>
      </c>
    </row>
    <row r="9" spans="1:14" x14ac:dyDescent="0.25">
      <c r="A9" s="73" t="s">
        <v>15</v>
      </c>
      <c r="B9" s="73"/>
      <c r="C9" s="73"/>
      <c r="D9" s="73"/>
      <c r="E9" s="73"/>
      <c r="F9" s="73"/>
      <c r="G9" s="73"/>
      <c r="H9" s="73"/>
      <c r="I9" s="73"/>
      <c r="J9" s="24">
        <f>SUM(N7:N8)</f>
        <v>2717.1</v>
      </c>
      <c r="K9" s="25" t="s">
        <v>16</v>
      </c>
      <c r="L9" s="20"/>
      <c r="M9" s="19"/>
      <c r="N9" s="19"/>
    </row>
    <row r="10" spans="1:14" x14ac:dyDescent="0.2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</row>
    <row r="11" spans="1:14" ht="125.25" customHeight="1" x14ac:dyDescent="0.25">
      <c r="A11" s="65" t="s">
        <v>25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7"/>
    </row>
    <row r="12" spans="1:14" ht="17.25" customHeight="1" x14ac:dyDescent="0.25">
      <c r="A12" s="63" t="s">
        <v>27</v>
      </c>
      <c r="B12" s="63"/>
      <c r="C12" s="63"/>
      <c r="D12" s="63"/>
      <c r="E12" s="63"/>
      <c r="F12" s="63"/>
      <c r="G12" s="28"/>
      <c r="H12" s="28"/>
      <c r="I12" s="28"/>
      <c r="J12" s="28"/>
      <c r="K12" s="28"/>
      <c r="L12" s="28"/>
      <c r="M12" s="28"/>
      <c r="N12" s="28"/>
    </row>
    <row r="13" spans="1:14" ht="18.75" customHeight="1" x14ac:dyDescent="0.25">
      <c r="A13" s="51" t="s">
        <v>17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</row>
    <row r="14" spans="1:14" ht="18.75" customHeight="1" x14ac:dyDescent="0.25">
      <c r="A14" s="56" t="s">
        <v>47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</row>
  </sheetData>
  <mergeCells count="17">
    <mergeCell ref="A1:N1"/>
    <mergeCell ref="A3:D3"/>
    <mergeCell ref="E3:N3"/>
    <mergeCell ref="A4:D4"/>
    <mergeCell ref="E4:N4"/>
    <mergeCell ref="A14:N14"/>
    <mergeCell ref="H5:J5"/>
    <mergeCell ref="K5:N5"/>
    <mergeCell ref="A9:I9"/>
    <mergeCell ref="A11:N11"/>
    <mergeCell ref="A12:F12"/>
    <mergeCell ref="A13:N1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topLeftCell="A4" workbookViewId="0">
      <selection activeCell="T6" sqref="R6:T6"/>
    </sheetView>
  </sheetViews>
  <sheetFormatPr defaultRowHeight="15" x14ac:dyDescent="0.25"/>
  <cols>
    <col min="2" max="2" width="22.140625" customWidth="1"/>
    <col min="3" max="3" width="8.7109375" customWidth="1"/>
    <col min="4" max="4" width="7.85546875" customWidth="1"/>
    <col min="5" max="5" width="10.28515625" customWidth="1"/>
    <col min="6" max="6" width="10.140625" customWidth="1"/>
    <col min="7" max="7" width="11.5703125" customWidth="1"/>
    <col min="8" max="8" width="17.7109375" customWidth="1"/>
    <col min="9" max="9" width="19.42578125" customWidth="1"/>
    <col min="10" max="10" width="17.28515625" customWidth="1"/>
    <col min="11" max="11" width="20.7109375" customWidth="1"/>
    <col min="12" max="12" width="16.7109375" customWidth="1"/>
    <col min="13" max="13" width="15" customWidth="1"/>
    <col min="14" max="14" width="19.7109375" customWidth="1"/>
  </cols>
  <sheetData>
    <row r="1" spans="1:14" ht="12.75" customHeight="1" x14ac:dyDescent="0.25">
      <c r="A1" s="62" t="s">
        <v>26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hidden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6"/>
      <c r="L2" s="26"/>
      <c r="M2" s="26"/>
      <c r="N2" s="26"/>
    </row>
    <row r="3" spans="1:14" ht="24" customHeight="1" x14ac:dyDescent="0.25">
      <c r="A3" s="71" t="s">
        <v>24</v>
      </c>
      <c r="B3" s="71"/>
      <c r="C3" s="71"/>
      <c r="D3" s="71"/>
      <c r="E3" s="72" t="s">
        <v>23</v>
      </c>
      <c r="F3" s="72"/>
      <c r="G3" s="72"/>
      <c r="H3" s="72"/>
      <c r="I3" s="72"/>
      <c r="J3" s="72"/>
      <c r="K3" s="72"/>
      <c r="L3" s="72"/>
      <c r="M3" s="72"/>
      <c r="N3" s="72"/>
    </row>
    <row r="4" spans="1:14" ht="15.75" customHeight="1" x14ac:dyDescent="0.25">
      <c r="A4" s="64" t="s">
        <v>22</v>
      </c>
      <c r="B4" s="64"/>
      <c r="C4" s="64"/>
      <c r="D4" s="64"/>
      <c r="E4" s="64" t="s">
        <v>42</v>
      </c>
      <c r="F4" s="64"/>
      <c r="G4" s="64"/>
      <c r="H4" s="64"/>
      <c r="I4" s="64"/>
      <c r="J4" s="64"/>
      <c r="K4" s="64"/>
      <c r="L4" s="64"/>
      <c r="M4" s="64"/>
      <c r="N4" s="64"/>
    </row>
    <row r="5" spans="1:14" ht="35.25" customHeight="1" x14ac:dyDescent="0.25">
      <c r="A5" s="68" t="s">
        <v>0</v>
      </c>
      <c r="B5" s="68" t="s">
        <v>2</v>
      </c>
      <c r="C5" s="68" t="s">
        <v>1</v>
      </c>
      <c r="D5" s="68" t="s">
        <v>3</v>
      </c>
      <c r="E5" s="68" t="s">
        <v>4</v>
      </c>
      <c r="F5" s="68"/>
      <c r="G5" s="68"/>
      <c r="H5" s="70" t="s">
        <v>11</v>
      </c>
      <c r="I5" s="70"/>
      <c r="J5" s="70"/>
      <c r="K5" s="69" t="s">
        <v>13</v>
      </c>
      <c r="L5" s="69"/>
      <c r="M5" s="69"/>
      <c r="N5" s="69"/>
    </row>
    <row r="6" spans="1:14" ht="155.25" customHeight="1" x14ac:dyDescent="0.25">
      <c r="A6" s="68"/>
      <c r="B6" s="68"/>
      <c r="C6" s="68"/>
      <c r="D6" s="68"/>
      <c r="E6" s="3" t="s">
        <v>18</v>
      </c>
      <c r="F6" s="3" t="s">
        <v>19</v>
      </c>
      <c r="G6" s="3" t="s">
        <v>20</v>
      </c>
      <c r="H6" s="3" t="s">
        <v>7</v>
      </c>
      <c r="I6" s="3" t="s">
        <v>5</v>
      </c>
      <c r="J6" s="3" t="s">
        <v>6</v>
      </c>
      <c r="K6" s="7" t="s">
        <v>10</v>
      </c>
      <c r="L6" s="6" t="s">
        <v>8</v>
      </c>
      <c r="M6" s="6" t="s">
        <v>9</v>
      </c>
      <c r="N6" s="6" t="s">
        <v>12</v>
      </c>
    </row>
    <row r="7" spans="1:14" ht="33.75" customHeight="1" x14ac:dyDescent="0.25">
      <c r="A7" s="34">
        <v>2</v>
      </c>
      <c r="B7" s="31" t="s">
        <v>28</v>
      </c>
      <c r="C7" s="34" t="s">
        <v>34</v>
      </c>
      <c r="D7" s="34">
        <v>90</v>
      </c>
      <c r="E7" s="34">
        <v>613.6</v>
      </c>
      <c r="F7" s="34">
        <v>720</v>
      </c>
      <c r="G7" s="34">
        <v>750</v>
      </c>
      <c r="H7" s="22">
        <f t="shared" ref="H7:H13" si="0">AVERAGE(E7:G7)</f>
        <v>694.5333333333333</v>
      </c>
      <c r="I7" s="23">
        <f t="shared" ref="I7:I13" si="1">STDEV(E7:G7)</f>
        <v>71.67742554900623</v>
      </c>
      <c r="J7" s="23">
        <f t="shared" ref="J7:J13" si="2">I7/H7*100</f>
        <v>10.3202282898358</v>
      </c>
      <c r="K7" s="5">
        <f t="shared" ref="K7:K13" si="3">((D7/3)*(SUM(E7:G7)))</f>
        <v>62508</v>
      </c>
      <c r="L7" s="4">
        <f t="shared" ref="L7:L13" si="4">K7/D7</f>
        <v>694.5333333333333</v>
      </c>
      <c r="M7" s="5">
        <f t="shared" ref="M7:M13" si="5">ROUNDDOWN(L7,2)</f>
        <v>694.53</v>
      </c>
      <c r="N7" s="5">
        <f t="shared" ref="N7:N13" si="6">M7*D7</f>
        <v>62507.7</v>
      </c>
    </row>
    <row r="8" spans="1:14" ht="24.75" customHeight="1" x14ac:dyDescent="0.25">
      <c r="A8" s="34">
        <v>4</v>
      </c>
      <c r="B8" s="31" t="s">
        <v>29</v>
      </c>
      <c r="C8" s="34" t="s">
        <v>21</v>
      </c>
      <c r="D8" s="34">
        <v>4</v>
      </c>
      <c r="E8" s="34">
        <v>377</v>
      </c>
      <c r="F8" s="34">
        <v>406</v>
      </c>
      <c r="G8" s="34">
        <v>410</v>
      </c>
      <c r="H8" s="22">
        <f t="shared" si="0"/>
        <v>397.66666666666669</v>
      </c>
      <c r="I8" s="23">
        <f t="shared" si="1"/>
        <v>18.009256878986797</v>
      </c>
      <c r="J8" s="23">
        <f t="shared" si="2"/>
        <v>4.5287318220419444</v>
      </c>
      <c r="K8" s="5">
        <f t="shared" si="3"/>
        <v>1590.6666666666665</v>
      </c>
      <c r="L8" s="4">
        <f t="shared" si="4"/>
        <v>397.66666666666663</v>
      </c>
      <c r="M8" s="5">
        <f t="shared" si="5"/>
        <v>397.66</v>
      </c>
      <c r="N8" s="5">
        <f t="shared" si="6"/>
        <v>1590.64</v>
      </c>
    </row>
    <row r="9" spans="1:14" ht="24.75" customHeight="1" x14ac:dyDescent="0.25">
      <c r="A9" s="34">
        <v>5</v>
      </c>
      <c r="B9" s="31" t="s">
        <v>30</v>
      </c>
      <c r="C9" s="34" t="s">
        <v>21</v>
      </c>
      <c r="D9" s="34">
        <v>4</v>
      </c>
      <c r="E9" s="34">
        <v>2198</v>
      </c>
      <c r="F9" s="34">
        <v>1095</v>
      </c>
      <c r="G9" s="34">
        <v>1150</v>
      </c>
      <c r="H9" s="22">
        <f t="shared" si="0"/>
        <v>1481</v>
      </c>
      <c r="I9" s="23">
        <f t="shared" si="1"/>
        <v>621.54887177115847</v>
      </c>
      <c r="J9" s="23">
        <f t="shared" si="2"/>
        <v>41.968188505817587</v>
      </c>
      <c r="K9" s="5">
        <f t="shared" si="3"/>
        <v>5924</v>
      </c>
      <c r="L9" s="4">
        <f t="shared" si="4"/>
        <v>1481</v>
      </c>
      <c r="M9" s="5">
        <f t="shared" si="5"/>
        <v>1481</v>
      </c>
      <c r="N9" s="5">
        <f t="shared" si="6"/>
        <v>5924</v>
      </c>
    </row>
    <row r="10" spans="1:14" ht="27" customHeight="1" x14ac:dyDescent="0.25">
      <c r="A10" s="34">
        <v>6</v>
      </c>
      <c r="B10" s="31" t="s">
        <v>31</v>
      </c>
      <c r="C10" s="34" t="s">
        <v>21</v>
      </c>
      <c r="D10" s="34">
        <v>4</v>
      </c>
      <c r="E10" s="34">
        <v>69.7</v>
      </c>
      <c r="F10" s="34">
        <v>86</v>
      </c>
      <c r="G10" s="34">
        <v>90</v>
      </c>
      <c r="H10" s="22">
        <f t="shared" si="0"/>
        <v>81.899999999999991</v>
      </c>
      <c r="I10" s="23">
        <f t="shared" si="1"/>
        <v>10.753139076567411</v>
      </c>
      <c r="J10" s="23">
        <f t="shared" si="2"/>
        <v>13.129595942084752</v>
      </c>
      <c r="K10" s="5">
        <f t="shared" si="3"/>
        <v>327.59999999999997</v>
      </c>
      <c r="L10" s="4">
        <f t="shared" si="4"/>
        <v>81.899999999999991</v>
      </c>
      <c r="M10" s="5">
        <f t="shared" si="5"/>
        <v>81.900000000000006</v>
      </c>
      <c r="N10" s="5">
        <f t="shared" si="6"/>
        <v>327.60000000000002</v>
      </c>
    </row>
    <row r="11" spans="1:14" ht="24.75" customHeight="1" x14ac:dyDescent="0.25">
      <c r="A11" s="34">
        <v>11</v>
      </c>
      <c r="B11" s="31" t="s">
        <v>32</v>
      </c>
      <c r="C11" s="34" t="s">
        <v>41</v>
      </c>
      <c r="D11" s="34">
        <v>60</v>
      </c>
      <c r="E11" s="34">
        <v>196.19</v>
      </c>
      <c r="F11" s="34">
        <v>197.1</v>
      </c>
      <c r="G11" s="34">
        <v>200</v>
      </c>
      <c r="H11" s="22">
        <f t="shared" si="0"/>
        <v>197.76333333333332</v>
      </c>
      <c r="I11" s="23">
        <f t="shared" si="1"/>
        <v>1.9897319752502698</v>
      </c>
      <c r="J11" s="23">
        <f t="shared" si="2"/>
        <v>1.0061177376579431</v>
      </c>
      <c r="K11" s="5">
        <f t="shared" si="3"/>
        <v>11865.8</v>
      </c>
      <c r="L11" s="4">
        <f t="shared" si="4"/>
        <v>197.76333333333332</v>
      </c>
      <c r="M11" s="5">
        <f t="shared" si="5"/>
        <v>197.76</v>
      </c>
      <c r="N11" s="5">
        <f t="shared" si="6"/>
        <v>11865.599999999999</v>
      </c>
    </row>
    <row r="12" spans="1:14" ht="25.5" customHeight="1" x14ac:dyDescent="0.25">
      <c r="A12" s="34">
        <v>12</v>
      </c>
      <c r="B12" s="31" t="s">
        <v>33</v>
      </c>
      <c r="C12" s="34" t="s">
        <v>34</v>
      </c>
      <c r="D12" s="34">
        <v>100</v>
      </c>
      <c r="E12" s="34">
        <v>324.94</v>
      </c>
      <c r="F12" s="34">
        <v>460</v>
      </c>
      <c r="G12" s="34">
        <v>455</v>
      </c>
      <c r="H12" s="22">
        <f t="shared" si="0"/>
        <v>413.31333333333333</v>
      </c>
      <c r="I12" s="23">
        <f t="shared" si="1"/>
        <v>76.574372562452652</v>
      </c>
      <c r="J12" s="23">
        <f t="shared" si="2"/>
        <v>18.526954343545491</v>
      </c>
      <c r="K12" s="5">
        <f t="shared" si="3"/>
        <v>41331.333333333336</v>
      </c>
      <c r="L12" s="4">
        <f t="shared" si="4"/>
        <v>413.31333333333333</v>
      </c>
      <c r="M12" s="5">
        <f t="shared" si="5"/>
        <v>413.31</v>
      </c>
      <c r="N12" s="5">
        <f t="shared" si="6"/>
        <v>41331</v>
      </c>
    </row>
    <row r="13" spans="1:14" ht="26.25" customHeight="1" x14ac:dyDescent="0.25">
      <c r="A13" s="34">
        <v>13</v>
      </c>
      <c r="B13" s="32" t="s">
        <v>40</v>
      </c>
      <c r="C13" s="34" t="s">
        <v>41</v>
      </c>
      <c r="D13" s="34">
        <v>102</v>
      </c>
      <c r="E13" s="34">
        <v>99</v>
      </c>
      <c r="F13" s="34">
        <v>102</v>
      </c>
      <c r="G13" s="34">
        <v>102</v>
      </c>
      <c r="H13" s="22">
        <f t="shared" si="0"/>
        <v>101</v>
      </c>
      <c r="I13" s="23">
        <f t="shared" si="1"/>
        <v>1.7320508075688772</v>
      </c>
      <c r="J13" s="23">
        <f t="shared" si="2"/>
        <v>1.7149017896721557</v>
      </c>
      <c r="K13" s="5">
        <f t="shared" si="3"/>
        <v>10302</v>
      </c>
      <c r="L13" s="4">
        <f t="shared" si="4"/>
        <v>101</v>
      </c>
      <c r="M13" s="5">
        <f t="shared" si="5"/>
        <v>101</v>
      </c>
      <c r="N13" s="5">
        <f t="shared" si="6"/>
        <v>10302</v>
      </c>
    </row>
    <row r="14" spans="1:14" x14ac:dyDescent="0.25">
      <c r="A14" s="73" t="s">
        <v>15</v>
      </c>
      <c r="B14" s="73"/>
      <c r="C14" s="73"/>
      <c r="D14" s="73"/>
      <c r="E14" s="73"/>
      <c r="F14" s="73"/>
      <c r="G14" s="73"/>
      <c r="H14" s="73"/>
      <c r="I14" s="73"/>
      <c r="J14" s="24">
        <f>SUM(N7:N13)</f>
        <v>133848.54</v>
      </c>
      <c r="K14" s="25" t="s">
        <v>16</v>
      </c>
      <c r="L14" s="20"/>
      <c r="M14" s="19"/>
      <c r="N14" s="19"/>
    </row>
    <row r="15" spans="1:14" ht="31.5" hidden="1" customHeight="1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ht="120" customHeight="1" x14ac:dyDescent="0.25">
      <c r="A16" s="65" t="s">
        <v>25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7"/>
    </row>
    <row r="17" spans="1:14" ht="15" customHeight="1" x14ac:dyDescent="0.25">
      <c r="A17" s="63" t="s">
        <v>27</v>
      </c>
      <c r="B17" s="63"/>
      <c r="C17" s="63"/>
      <c r="D17" s="63"/>
      <c r="E17" s="63"/>
      <c r="F17" s="63"/>
      <c r="G17" s="28"/>
      <c r="H17" s="28"/>
      <c r="I17" s="28"/>
      <c r="J17" s="28"/>
      <c r="K17" s="28"/>
      <c r="L17" s="28"/>
      <c r="M17" s="28"/>
      <c r="N17" s="28"/>
    </row>
    <row r="18" spans="1:14" ht="16.5" customHeight="1" x14ac:dyDescent="0.25">
      <c r="A18" s="51" t="s">
        <v>17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</row>
    <row r="19" spans="1:14" ht="15" customHeight="1" x14ac:dyDescent="0.25">
      <c r="A19" s="56" t="s">
        <v>43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</row>
  </sheetData>
  <mergeCells count="17">
    <mergeCell ref="A19:N19"/>
    <mergeCell ref="H5:J5"/>
    <mergeCell ref="K5:N5"/>
    <mergeCell ref="A14:I14"/>
    <mergeCell ref="A16:N16"/>
    <mergeCell ref="A17:F17"/>
    <mergeCell ref="A18:N18"/>
    <mergeCell ref="A5:A6"/>
    <mergeCell ref="B5:B6"/>
    <mergeCell ref="C5:C6"/>
    <mergeCell ref="D5:D6"/>
    <mergeCell ref="E5:G5"/>
    <mergeCell ref="A1:N1"/>
    <mergeCell ref="A3:D3"/>
    <mergeCell ref="E3:N3"/>
    <mergeCell ref="A4:D4"/>
    <mergeCell ref="E4:N4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opLeftCell="A3" workbookViewId="0">
      <selection activeCell="J20" sqref="J20"/>
    </sheetView>
  </sheetViews>
  <sheetFormatPr defaultRowHeight="15" x14ac:dyDescent="0.25"/>
  <cols>
    <col min="2" max="2" width="22.5703125" customWidth="1"/>
    <col min="5" max="5" width="11.140625" customWidth="1"/>
    <col min="6" max="7" width="11" customWidth="1"/>
    <col min="8" max="8" width="13.5703125" customWidth="1"/>
    <col min="9" max="9" width="13.7109375" customWidth="1"/>
    <col min="10" max="10" width="14" customWidth="1"/>
    <col min="11" max="11" width="23.140625" customWidth="1"/>
    <col min="12" max="12" width="12.28515625" customWidth="1"/>
    <col min="13" max="14" width="18.5703125" customWidth="1"/>
  </cols>
  <sheetData>
    <row r="1" spans="1:14" x14ac:dyDescent="0.25">
      <c r="A1" s="62" t="s">
        <v>26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6"/>
      <c r="L2" s="26"/>
      <c r="M2" s="26"/>
      <c r="N2" s="26"/>
    </row>
    <row r="3" spans="1:14" ht="40.5" customHeight="1" x14ac:dyDescent="0.25">
      <c r="A3" s="71" t="s">
        <v>24</v>
      </c>
      <c r="B3" s="71"/>
      <c r="C3" s="71"/>
      <c r="D3" s="71"/>
      <c r="E3" s="72" t="s">
        <v>23</v>
      </c>
      <c r="F3" s="72"/>
      <c r="G3" s="72"/>
      <c r="H3" s="72"/>
      <c r="I3" s="72"/>
      <c r="J3" s="72"/>
      <c r="K3" s="72"/>
      <c r="L3" s="72"/>
      <c r="M3" s="72"/>
      <c r="N3" s="72"/>
    </row>
    <row r="4" spans="1:14" ht="15.75" customHeight="1" x14ac:dyDescent="0.25">
      <c r="A4" s="64" t="s">
        <v>22</v>
      </c>
      <c r="B4" s="64"/>
      <c r="C4" s="64"/>
      <c r="D4" s="64"/>
      <c r="E4" s="64" t="s">
        <v>42</v>
      </c>
      <c r="F4" s="64"/>
      <c r="G4" s="64"/>
      <c r="H4" s="64"/>
      <c r="I4" s="64"/>
      <c r="J4" s="64"/>
      <c r="K4" s="64"/>
      <c r="L4" s="64"/>
      <c r="M4" s="64"/>
      <c r="N4" s="64"/>
    </row>
    <row r="5" spans="1:14" ht="15" customHeight="1" x14ac:dyDescent="0.25">
      <c r="A5" s="68" t="s">
        <v>0</v>
      </c>
      <c r="B5" s="68" t="s">
        <v>2</v>
      </c>
      <c r="C5" s="68" t="s">
        <v>1</v>
      </c>
      <c r="D5" s="68" t="s">
        <v>3</v>
      </c>
      <c r="E5" s="68" t="s">
        <v>4</v>
      </c>
      <c r="F5" s="68"/>
      <c r="G5" s="68"/>
      <c r="H5" s="70" t="s">
        <v>11</v>
      </c>
      <c r="I5" s="70"/>
      <c r="J5" s="70"/>
      <c r="K5" s="69" t="s">
        <v>13</v>
      </c>
      <c r="L5" s="69"/>
      <c r="M5" s="69"/>
      <c r="N5" s="69"/>
    </row>
    <row r="6" spans="1:14" ht="165.75" customHeight="1" x14ac:dyDescent="0.25">
      <c r="A6" s="68"/>
      <c r="B6" s="68"/>
      <c r="C6" s="68"/>
      <c r="D6" s="68"/>
      <c r="E6" s="3" t="s">
        <v>18</v>
      </c>
      <c r="F6" s="3" t="s">
        <v>19</v>
      </c>
      <c r="G6" s="3" t="s">
        <v>20</v>
      </c>
      <c r="H6" s="3" t="s">
        <v>7</v>
      </c>
      <c r="I6" s="3" t="s">
        <v>5</v>
      </c>
      <c r="J6" s="3" t="s">
        <v>6</v>
      </c>
      <c r="K6" s="7" t="s">
        <v>10</v>
      </c>
      <c r="L6" s="6" t="s">
        <v>8</v>
      </c>
      <c r="M6" s="6" t="s">
        <v>9</v>
      </c>
      <c r="N6" s="6" t="s">
        <v>12</v>
      </c>
    </row>
    <row r="7" spans="1:14" ht="24" customHeight="1" x14ac:dyDescent="0.25">
      <c r="A7" s="34">
        <v>1</v>
      </c>
      <c r="B7" s="31" t="s">
        <v>36</v>
      </c>
      <c r="C7" s="34" t="s">
        <v>35</v>
      </c>
      <c r="D7" s="34">
        <v>750</v>
      </c>
      <c r="E7" s="34">
        <v>17.864000000000001</v>
      </c>
      <c r="F7" s="34">
        <v>16.920000000000002</v>
      </c>
      <c r="G7" s="34">
        <v>17.600000000000001</v>
      </c>
      <c r="H7" s="22">
        <f t="shared" ref="H7" si="0">AVERAGE(E7:G7)</f>
        <v>17.461333333333336</v>
      </c>
      <c r="I7" s="23">
        <f t="shared" ref="I7" si="1">STDEV(E7:G7)</f>
        <v>0.48703730178840815</v>
      </c>
      <c r="J7" s="23">
        <f t="shared" ref="J7" si="2">I7/H7*100</f>
        <v>2.7892331730399058</v>
      </c>
      <c r="K7" s="5">
        <f t="shared" ref="K7" si="3">((D7/3)*(SUM(E7:G7)))</f>
        <v>13096.000000000002</v>
      </c>
      <c r="L7" s="4">
        <f t="shared" ref="L7" si="4">K7/D7</f>
        <v>17.461333333333336</v>
      </c>
      <c r="M7" s="5">
        <f>ROUNDDOWN(L7,2)</f>
        <v>17.46</v>
      </c>
      <c r="N7" s="5">
        <f t="shared" ref="N7" si="5">M7*D7</f>
        <v>13095</v>
      </c>
    </row>
    <row r="8" spans="1:14" ht="17.25" customHeight="1" x14ac:dyDescent="0.25">
      <c r="A8" s="73" t="s">
        <v>15</v>
      </c>
      <c r="B8" s="73"/>
      <c r="C8" s="73"/>
      <c r="D8" s="73"/>
      <c r="E8" s="73"/>
      <c r="F8" s="73"/>
      <c r="G8" s="73"/>
      <c r="H8" s="73"/>
      <c r="I8" s="73"/>
      <c r="J8" s="24">
        <f>SUM(N7:N7)</f>
        <v>13095</v>
      </c>
      <c r="K8" s="25" t="s">
        <v>16</v>
      </c>
      <c r="L8" s="20"/>
      <c r="M8" s="19"/>
      <c r="N8" s="19"/>
    </row>
    <row r="9" spans="1:14" ht="2.25" customHeight="1" x14ac:dyDescent="0.25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</row>
    <row r="10" spans="1:14" ht="120.75" customHeight="1" x14ac:dyDescent="0.25">
      <c r="A10" s="65" t="s">
        <v>25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7"/>
    </row>
    <row r="11" spans="1:14" ht="24" customHeight="1" x14ac:dyDescent="0.25">
      <c r="A11" s="63" t="s">
        <v>27</v>
      </c>
      <c r="B11" s="63"/>
      <c r="C11" s="63"/>
      <c r="D11" s="63"/>
      <c r="E11" s="63"/>
      <c r="F11" s="63"/>
      <c r="G11" s="28"/>
      <c r="H11" s="28"/>
      <c r="I11" s="28"/>
      <c r="J11" s="28"/>
      <c r="K11" s="28"/>
      <c r="L11" s="28"/>
      <c r="M11" s="28"/>
      <c r="N11" s="28"/>
    </row>
    <row r="12" spans="1:14" ht="18" customHeight="1" x14ac:dyDescent="0.25">
      <c r="A12" s="51" t="s">
        <v>17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</row>
    <row r="13" spans="1:14" ht="15.75" x14ac:dyDescent="0.25">
      <c r="A13" s="56" t="s">
        <v>44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</row>
    <row r="14" spans="1:14" ht="29.25" customHeight="1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</sheetData>
  <mergeCells count="17">
    <mergeCell ref="A8:I8"/>
    <mergeCell ref="A10:N10"/>
    <mergeCell ref="A11:F11"/>
    <mergeCell ref="A12:N12"/>
    <mergeCell ref="A13:N13"/>
    <mergeCell ref="H5:J5"/>
    <mergeCell ref="K5:N5"/>
    <mergeCell ref="A1:N1"/>
    <mergeCell ref="A3:D3"/>
    <mergeCell ref="E3:N3"/>
    <mergeCell ref="A4:D4"/>
    <mergeCell ref="E4:N4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Рапорт 1</vt:lpstr>
      <vt:lpstr>Рапорт 2</vt:lpstr>
      <vt:lpstr>Рапорт 3</vt:lpstr>
      <vt:lpstr>Рапорт 4</vt:lpstr>
      <vt:lpstr>Рапорт 5</vt:lpstr>
      <vt:lpstr>Рапорт 6</vt:lpstr>
      <vt:lpstr>Рапорт 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ADMIN</cp:lastModifiedBy>
  <cp:lastPrinted>2025-11-18T09:16:51Z</cp:lastPrinted>
  <dcterms:created xsi:type="dcterms:W3CDTF">2014-01-15T18:15:09Z</dcterms:created>
  <dcterms:modified xsi:type="dcterms:W3CDTF">2026-10-01T12:15:06Z</dcterms:modified>
</cp:coreProperties>
</file>