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dlai_ve\Desktop\Незамерзайка\"/>
    </mc:Choice>
  </mc:AlternateContent>
  <xr:revisionPtr revIDLastSave="0" documentId="13_ncr:1_{A18AE411-0949-459F-AE25-9F0770FF90F0}" xr6:coauthVersionLast="47" xr6:coauthVersionMax="47" xr10:uidLastSave="{00000000-0000-0000-0000-000000000000}"/>
  <bookViews>
    <workbookView xWindow="300" yWindow="435" windowWidth="28500" windowHeight="15165" xr2:uid="{00000000-000D-0000-FFFF-FFFF00000000}"/>
  </bookViews>
  <sheets>
    <sheet name="Расчет цены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2" l="1"/>
  <c r="L4" i="2" s="1"/>
  <c r="M4" i="2" s="1"/>
  <c r="N4" i="2" s="1"/>
  <c r="H4" i="2"/>
  <c r="I4" i="2" s="1"/>
  <c r="J4" i="2" s="1"/>
  <c r="N5" i="2" l="1"/>
  <c r="H6" i="2" s="1"/>
</calcChain>
</file>

<file path=xl/sharedStrings.xml><?xml version="1.0" encoding="utf-8"?>
<sst xmlns="http://schemas.openxmlformats.org/spreadsheetml/2006/main" count="27" uniqueCount="27">
  <si>
    <t>№</t>
  </si>
  <si>
    <t>Ед. изм</t>
  </si>
  <si>
    <t>Среднее квадратичное отклонение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</si>
  <si>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</si>
  <si>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 xml:space="preserve">Средняя арифметическая цена за единицу     &lt;ц&gt; </t>
  </si>
  <si>
    <t>Цена за единицу изм. (руб.)</t>
  </si>
  <si>
    <t>Цена за единицу изм. с округлением (вниз) до сотых долей после запятой (руб.)</t>
  </si>
  <si>
    <t>рублей</t>
  </si>
  <si>
    <t xml:space="preserve">* При определении Н(М)ЦК, ЦКЕП контракта Заказчиком применяется Приказ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 Данный Приказ не учитывает, что применение утвержденных формул определения Н(М)ЦК, ЦКЕП, может привести к формированию цены контракта и цены за единицу товара (работы, услуги) с дробными значениями (количество знаков после запятой превышает 2). Большинство бухгалтерских программ, а также программное обеспечение реестра контрактов не позволяет проводить операции с такими значениями. Поэтому в случае необходимости Заказчиком применяется округление  (вниз) таких показателей.
</t>
  </si>
  <si>
    <r>
      <rPr>
        <b/>
        <sz val="10"/>
        <color indexed="8"/>
        <rFont val="Times New Roman"/>
        <family val="1"/>
        <charset val="204"/>
      </rPr>
      <t>Расчет Н(М)ЦК по формуле</t>
    </r>
    <r>
      <rPr>
        <sz val="10"/>
        <color indexed="8"/>
        <rFont val="Times New Roman"/>
        <family val="1"/>
        <charset val="204"/>
      </rPr>
      <t xml:space="preserve">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</si>
  <si>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Расчет Н(М)ЦК, ЦКЕП произвел:</t>
  </si>
  <si>
    <t>Коммерческие предложения (руб./ед.изм.)</t>
  </si>
  <si>
    <t>ИТОГО:</t>
  </si>
  <si>
    <t>Наименование Товара</t>
  </si>
  <si>
    <t>Н(М)ЦК, определяемая методом сопоставимых рыночных цен (анализа рынка)*</t>
  </si>
  <si>
    <t>Н(М)ЦК  с учетом округления цены за единицу (руб.)</t>
  </si>
  <si>
    <t>Однородность совокупности значений выявленных цен, используемых в расчете Н(М)ЦК</t>
  </si>
  <si>
    <t xml:space="preserve">     В результате проведенного расчета Н(М)ЦК, ЦКЕП контракта составила:</t>
  </si>
  <si>
    <t xml:space="preserve"> Кол-во</t>
  </si>
  <si>
    <t>Обоснование начальной (максимальной) цены контракта</t>
  </si>
  <si>
    <t>Жидкость незамерзающая омывающая для стёкол автомобиля</t>
  </si>
  <si>
    <t>л.</t>
  </si>
  <si>
    <t>Работник контрактной службы</t>
  </si>
  <si>
    <t>Кудлай Вера Егоровна</t>
  </si>
  <si>
    <t xml:space="preserve">Поставщик №1 </t>
  </si>
  <si>
    <t>Поставщик №2 вх.№ 2064 от 16.10.2026 на исх.№2078 от 16.10.2026</t>
  </si>
  <si>
    <t>Поставщик №1 вх.№ 2063 от 16.10.2026 на исх.№2080 от 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</si>
</sst>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5" x14ac:knownFonts="1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51">
    <xf numFmtId="0" fontId="0" fillId="0" borderId="0" xfId="0"/>
    <xf numFmtId="0" fontId="10" fillId="0" borderId="0" xfId="0" applyFont="1" applyAlignment="1">
      <alignment horizontal="center" vertical="top"/>
    </xf>
    <xf numFmtId="0" fontId="10" fillId="0" borderId="0" xfId="0" applyFont="1"/>
    <xf numFmtId="0" fontId="1" fillId="0" borderId="1" xfId="0" applyFont="1" applyBorder="1" applyAlignment="1">
      <alignment horizontal="center" vertical="top" wrapText="1"/>
    </xf>
    <xf numFmtId="2" fontId="11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Fill="1" applyAlignment="1" applyProtection="1">
      <alignment vertical="center"/>
      <protection locked="0"/>
    </xf>
    <xf numFmtId="0" fontId="12" fillId="0" borderId="0" xfId="0" applyFont="1"/>
    <xf numFmtId="0" fontId="6" fillId="0" borderId="0" xfId="0" applyFont="1" applyAlignment="1" applyProtection="1">
      <alignment horizontal="left" vertical="top" wrapText="1"/>
      <protection locked="0"/>
    </xf>
    <xf numFmtId="0" fontId="6" fillId="0" borderId="0" xfId="0" applyFont="1"/>
    <xf numFmtId="0" fontId="6" fillId="0" borderId="0" xfId="0" applyFont="1" applyAlignment="1" applyProtection="1">
      <alignment wrapText="1"/>
      <protection locked="0"/>
    </xf>
    <xf numFmtId="164" fontId="6" fillId="0" borderId="0" xfId="0" applyNumberFormat="1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11" fillId="0" borderId="0" xfId="0" applyFont="1" applyBorder="1" applyAlignment="1">
      <alignment vertical="center"/>
    </xf>
    <xf numFmtId="2" fontId="4" fillId="0" borderId="2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2" fillId="0" borderId="0" xfId="0" applyFont="1" applyAlignment="1">
      <alignment horizontal="center"/>
    </xf>
    <xf numFmtId="0" fontId="6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center"/>
    </xf>
    <xf numFmtId="14" fontId="6" fillId="0" borderId="0" xfId="0" applyNumberFormat="1" applyFont="1" applyAlignment="1" applyProtection="1">
      <alignment horizontal="left" vertical="top" wrapText="1"/>
      <protection locked="0"/>
    </xf>
    <xf numFmtId="0" fontId="11" fillId="0" borderId="0" xfId="0" applyFont="1" applyAlignment="1"/>
    <xf numFmtId="0" fontId="10" fillId="0" borderId="2" xfId="0" applyFont="1" applyBorder="1" applyAlignment="1">
      <alignment vertical="center" wrapText="1"/>
    </xf>
    <xf numFmtId="0" fontId="10" fillId="0" borderId="0" xfId="0" applyFont="1" applyAlignment="1">
      <alignment horizontal="left" wrapText="1"/>
    </xf>
    <xf numFmtId="0" fontId="6" fillId="0" borderId="0" xfId="0" applyFont="1" applyAlignment="1" applyProtection="1">
      <alignment horizontal="center" wrapText="1"/>
      <protection locked="0"/>
    </xf>
    <xf numFmtId="0" fontId="4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13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0" xfId="0" applyFont="1" applyBorder="1" applyAlignment="1">
      <alignment horizontal="right" vertical="center"/>
    </xf>
    <xf numFmtId="2" fontId="1" fillId="0" borderId="3" xfId="0" applyNumberFormat="1" applyFont="1" applyFill="1" applyBorder="1" applyAlignment="1">
      <alignment horizontal="center" vertical="top" wrapText="1"/>
    </xf>
    <xf numFmtId="2" fontId="1" fillId="0" borderId="7" xfId="0" applyNumberFormat="1" applyFont="1" applyFill="1" applyBorder="1" applyAlignment="1">
      <alignment horizontal="center" vertical="top" wrapText="1"/>
    </xf>
    <xf numFmtId="2" fontId="1" fillId="0" borderId="4" xfId="0" applyNumberFormat="1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6" fillId="0" borderId="0" xfId="0" applyFont="1" applyAlignment="1" applyProtection="1">
      <alignment horizontal="center" vertical="top" wrapTex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" fontId="14" fillId="0" borderId="2" xfId="1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2" fontId="10" fillId="0" borderId="2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2</xdr:row>
      <xdr:rowOff>952500</xdr:rowOff>
    </xdr:from>
    <xdr:to>
      <xdr:col>10</xdr:col>
      <xdr:colOff>0</xdr:colOff>
      <xdr:row>2</xdr:row>
      <xdr:rowOff>1304925</xdr:rowOff>
    </xdr:to>
    <xdr:pic>
      <xdr:nvPicPr>
        <xdr:cNvPr id="2930" name="Picture 1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4225" y="2038350"/>
          <a:ext cx="9144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19050</xdr:colOff>
      <xdr:row>2</xdr:row>
      <xdr:rowOff>923925</xdr:rowOff>
    </xdr:from>
    <xdr:to>
      <xdr:col>8</xdr:col>
      <xdr:colOff>857250</xdr:colOff>
      <xdr:row>2</xdr:row>
      <xdr:rowOff>1362075</xdr:rowOff>
    </xdr:to>
    <xdr:pic>
      <xdr:nvPicPr>
        <xdr:cNvPr id="2931" name="Picture 2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86975" y="2009775"/>
          <a:ext cx="8382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38100</xdr:colOff>
      <xdr:row>2</xdr:row>
      <xdr:rowOff>1943100</xdr:rowOff>
    </xdr:from>
    <xdr:to>
      <xdr:col>10</xdr:col>
      <xdr:colOff>1038225</xdr:colOff>
      <xdr:row>3</xdr:row>
      <xdr:rowOff>0</xdr:rowOff>
    </xdr:to>
    <xdr:pic>
      <xdr:nvPicPr>
        <xdr:cNvPr id="2932" name="Picture 5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96725" y="3028950"/>
          <a:ext cx="10001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114300</xdr:colOff>
      <xdr:row>2</xdr:row>
      <xdr:rowOff>1752600</xdr:rowOff>
    </xdr:from>
    <xdr:to>
      <xdr:col>10</xdr:col>
      <xdr:colOff>266700</xdr:colOff>
      <xdr:row>2</xdr:row>
      <xdr:rowOff>1981200</xdr:rowOff>
    </xdr:to>
    <xdr:pic>
      <xdr:nvPicPr>
        <xdr:cNvPr id="2933" name="Picture 6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2838450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"/>
  <sheetViews>
    <sheetView showGridLines="0" tabSelected="1" zoomScaleNormal="100" workbookViewId="0">
      <selection activeCell="A7" sqref="A7:N7"/>
    </sheetView>
  </sheetViews>
  <sheetFormatPr defaultColWidth="9.140625" defaultRowHeight="12.75" x14ac:dyDescent="0.2"/>
  <cols>
    <col min="1" max="1" width="5.5703125" style="2" customWidth="1"/>
    <col min="2" max="2" width="20.42578125" style="2" customWidth="1"/>
    <col min="3" max="3" width="5.85546875" style="20" customWidth="1"/>
    <col min="4" max="4" width="6.85546875" style="2" customWidth="1"/>
    <col min="5" max="5" width="12" style="2" customWidth="1"/>
    <col min="6" max="6" width="12.85546875" style="2" customWidth="1"/>
    <col min="7" max="7" width="13" style="2" customWidth="1"/>
    <col min="8" max="8" width="15.42578125" style="2" customWidth="1"/>
    <col min="9" max="9" width="12.85546875" style="2" customWidth="1"/>
    <col min="10" max="10" width="14" style="2" customWidth="1"/>
    <col min="11" max="11" width="19" style="2" customWidth="1"/>
    <col min="12" max="12" width="13.42578125" style="2" bestFit="1" customWidth="1"/>
    <col min="13" max="13" width="9.28515625" style="2" bestFit="1" customWidth="1"/>
    <col min="14" max="14" width="10.7109375" style="2" customWidth="1"/>
    <col min="15" max="16384" width="9.140625" style="2"/>
  </cols>
  <sheetData>
    <row r="1" spans="1:14" ht="29.25" customHeight="1" x14ac:dyDescent="0.2">
      <c r="A1" s="26" t="s">
        <v>19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56.25" customHeight="1" x14ac:dyDescent="0.2">
      <c r="A2" s="27" t="s">
        <v>0</v>
      </c>
      <c r="B2" s="28" t="s">
        <v>13</v>
      </c>
      <c r="C2" s="28" t="s">
        <v>18</v>
      </c>
      <c r="D2" s="28" t="s">
        <v>1</v>
      </c>
      <c r="E2" s="34" t="s">
        <v>11</v>
      </c>
      <c r="F2" s="35"/>
      <c r="G2" s="36"/>
      <c r="H2" s="38" t="s">
        <v>16</v>
      </c>
      <c r="I2" s="39"/>
      <c r="J2" s="40"/>
      <c r="K2" s="41" t="s">
        <v>14</v>
      </c>
      <c r="L2" s="41"/>
      <c r="M2" s="41"/>
      <c r="N2" s="41"/>
    </row>
    <row r="3" spans="1:14" ht="181.5" customHeight="1" x14ac:dyDescent="0.2">
      <c r="A3" s="28"/>
      <c r="B3" s="29"/>
      <c r="C3" s="29"/>
      <c r="D3" s="29"/>
      <c r="E3" s="43" t="s">
        <v>24</v>
      </c>
      <c r="F3" s="43" t="s">
        <v>25</v>
      </c>
      <c r="G3" s="43" t="s">
        <v>26</v>
      </c>
      <c r="H3" s="3" t="s">
        <v>4</v>
      </c>
      <c r="I3" s="3" t="s">
        <v>2</v>
      </c>
      <c r="J3" s="15" t="s">
        <v>3</v>
      </c>
      <c r="K3" s="16" t="s">
        <v>9</v>
      </c>
      <c r="L3" s="17" t="s">
        <v>5</v>
      </c>
      <c r="M3" s="17" t="s">
        <v>6</v>
      </c>
      <c r="N3" s="17" t="s">
        <v>15</v>
      </c>
    </row>
    <row r="4" spans="1:14" ht="51" x14ac:dyDescent="0.2">
      <c r="A4" s="44">
        <v>1</v>
      </c>
      <c r="B4" s="23" t="s">
        <v>20</v>
      </c>
      <c r="C4" s="45">
        <v>208</v>
      </c>
      <c r="D4" s="44" t="s">
        <v>21</v>
      </c>
      <c r="E4" s="46">
        <v>100.64</v>
      </c>
      <c r="F4" s="46">
        <v>112.5</v>
      </c>
      <c r="G4" s="46">
        <v>99.75</v>
      </c>
      <c r="H4" s="47">
        <f>AVERAGE(E4:G4)</f>
        <v>104.29666666666667</v>
      </c>
      <c r="I4" s="48">
        <f>SQRT(((SUM((POWER(G4-H4,2)),(POWER(F4-H4,2)),(POWER(E4-H4,2)))/(COLUMNS(E4:G4)-1))))</f>
        <v>7.1182184100611394</v>
      </c>
      <c r="J4" s="48">
        <f>I4/H4*100</f>
        <v>6.8249721084673265</v>
      </c>
      <c r="K4" s="49">
        <f>((C4/3)*(SUM(E4:G4)))</f>
        <v>21693.706666666665</v>
      </c>
      <c r="L4" s="50">
        <f>K4/C4</f>
        <v>104.29666666666665</v>
      </c>
      <c r="M4" s="49">
        <f>ROUNDDOWN(L4,2)</f>
        <v>104.29</v>
      </c>
      <c r="N4" s="49">
        <f>M4*C4</f>
        <v>21692.32</v>
      </c>
    </row>
    <row r="5" spans="1:14" ht="15.75" customHeight="1" x14ac:dyDescent="0.2">
      <c r="A5" s="30" t="s">
        <v>12</v>
      </c>
      <c r="B5" s="31"/>
      <c r="C5" s="32"/>
      <c r="D5" s="32"/>
      <c r="E5" s="32"/>
      <c r="F5" s="32"/>
      <c r="G5" s="32"/>
      <c r="H5" s="32"/>
      <c r="I5" s="32"/>
      <c r="J5" s="32"/>
      <c r="K5" s="32"/>
      <c r="L5" s="32"/>
      <c r="M5" s="33"/>
      <c r="N5" s="14">
        <f>SUM(N4:N4)</f>
        <v>21692.32</v>
      </c>
    </row>
    <row r="6" spans="1:14" ht="15.75" x14ac:dyDescent="0.2">
      <c r="A6" s="37" t="s">
        <v>17</v>
      </c>
      <c r="B6" s="37"/>
      <c r="C6" s="37"/>
      <c r="D6" s="37"/>
      <c r="E6" s="37"/>
      <c r="F6" s="37"/>
      <c r="G6" s="37"/>
      <c r="H6" s="4">
        <f>N5</f>
        <v>21692.32</v>
      </c>
      <c r="I6" s="13" t="s">
        <v>7</v>
      </c>
      <c r="J6" s="13"/>
      <c r="K6" s="13"/>
      <c r="L6" s="13"/>
      <c r="M6" s="13"/>
      <c r="N6" s="4"/>
    </row>
    <row r="7" spans="1:14" ht="81.599999999999994" customHeight="1" x14ac:dyDescent="0.2">
      <c r="A7" s="24" t="s">
        <v>8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 ht="15.75" x14ac:dyDescent="0.25">
      <c r="A8" s="22" t="s">
        <v>10</v>
      </c>
      <c r="B8" s="22"/>
      <c r="C8" s="18"/>
      <c r="D8" s="7"/>
      <c r="E8" s="7"/>
      <c r="F8" s="7"/>
      <c r="G8" s="7"/>
    </row>
    <row r="9" spans="1:14" ht="15.75" customHeight="1" x14ac:dyDescent="0.25">
      <c r="A9" s="42" t="s">
        <v>22</v>
      </c>
      <c r="B9" s="42"/>
      <c r="C9" s="42"/>
      <c r="D9" s="42"/>
      <c r="E9" s="42"/>
      <c r="F9" s="42"/>
      <c r="G9" s="25" t="s">
        <v>23</v>
      </c>
      <c r="H9" s="25"/>
      <c r="I9" s="25"/>
      <c r="J9" s="6"/>
      <c r="K9" s="6"/>
      <c r="L9" s="6"/>
      <c r="M9" s="6"/>
      <c r="N9" s="6"/>
    </row>
    <row r="10" spans="1:14" ht="15.75" x14ac:dyDescent="0.25">
      <c r="A10" s="8"/>
      <c r="B10" s="21">
        <v>46311</v>
      </c>
      <c r="C10" s="19"/>
      <c r="D10" s="9"/>
      <c r="E10" s="10"/>
      <c r="F10" s="11"/>
      <c r="G10" s="12"/>
      <c r="H10" s="6"/>
      <c r="I10" s="6"/>
      <c r="J10" s="6"/>
      <c r="K10" s="6"/>
      <c r="L10" s="6"/>
      <c r="M10" s="6"/>
      <c r="N10" s="6"/>
    </row>
    <row r="11" spans="1:14" ht="15.75" x14ac:dyDescent="0.25">
      <c r="A11" s="8"/>
      <c r="B11" s="21"/>
      <c r="C11" s="19"/>
      <c r="D11" s="9"/>
      <c r="E11" s="10"/>
      <c r="F11" s="11"/>
      <c r="G11" s="12"/>
      <c r="H11" s="6"/>
      <c r="I11" s="6"/>
      <c r="J11" s="6"/>
      <c r="K11" s="6"/>
      <c r="L11" s="6"/>
      <c r="M11" s="6"/>
      <c r="N11" s="6"/>
    </row>
    <row r="13" spans="1:14" s="1" customFormat="1" ht="21.75" customHeight="1" x14ac:dyDescent="0.2">
      <c r="A13" s="2"/>
      <c r="B13" s="2"/>
      <c r="C13" s="20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s="5" customFormat="1" ht="30.75" customHeight="1" x14ac:dyDescent="0.2">
      <c r="A14" s="2"/>
      <c r="B14" s="2"/>
      <c r="C14" s="20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83.25" customHeight="1" x14ac:dyDescent="0.2"/>
    <row r="16" spans="1:14" ht="15.75" customHeight="1" x14ac:dyDescent="0.2"/>
    <row r="17" spans="1:14" s="6" customFormat="1" ht="15.6" customHeight="1" x14ac:dyDescent="0.2">
      <c r="A17" s="2"/>
      <c r="B17" s="2"/>
      <c r="C17" s="20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s="6" customFormat="1" ht="15" x14ac:dyDescent="0.2">
      <c r="A18" s="2"/>
      <c r="B18" s="2"/>
      <c r="C18" s="20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s="6" customFormat="1" ht="11.25" customHeight="1" x14ac:dyDescent="0.2">
      <c r="A19" s="2"/>
      <c r="B19" s="2"/>
      <c r="C19" s="20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</sheetData>
  <mergeCells count="13">
    <mergeCell ref="A7:N7"/>
    <mergeCell ref="G9:I9"/>
    <mergeCell ref="A1:N1"/>
    <mergeCell ref="A2:A3"/>
    <mergeCell ref="B2:B3"/>
    <mergeCell ref="C2:C3"/>
    <mergeCell ref="A5:M5"/>
    <mergeCell ref="E2:G2"/>
    <mergeCell ref="A6:G6"/>
    <mergeCell ref="D2:D3"/>
    <mergeCell ref="H2:J2"/>
    <mergeCell ref="K2:N2"/>
    <mergeCell ref="A9:F9"/>
  </mergeCells>
  <pageMargins left="0.47244094488188981" right="0.31496062992125984" top="0.31496062992125984" bottom="0.27559055118110237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Расчет цены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Кудлай Вероника Егоровна</cp:lastModifiedBy>
  <cp:lastPrinted>2026-10-16T07:54:45Z</cp:lastPrinted>
  <dcterms:created xsi:type="dcterms:W3CDTF">2014-01-15T18:15:09Z</dcterms:created>
  <dcterms:modified xsi:type="dcterms:W3CDTF">2026-10-16T07:54:47Z</dcterms:modified>
</cp:coreProperties>
</file>