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415-1\Shared Docs\44-ФЗ\_2026 год\Единственный поставщик\1 Березка\200910027126100159 стекл. посуда и магниты (Оксана)\"/>
    </mc:Choice>
  </mc:AlternateContent>
  <bookViews>
    <workbookView xWindow="0" yWindow="0" windowWidth="28800" windowHeight="12435"/>
  </bookViews>
  <sheets>
    <sheet name="Расчет цены" sheetId="2" r:id="rId1"/>
  </sheets>
  <definedNames>
    <definedName name="_xlnm._FilterDatabase" localSheetId="0" hidden="1">'Расчет цены'!$A$4:$N$40</definedName>
    <definedName name="_xlnm.Print_Area" localSheetId="0">'Расчет цены'!$A$1:$N$43</definedName>
  </definedNames>
  <calcPr calcId="152511"/>
</workbook>
</file>

<file path=xl/calcChain.xml><?xml version="1.0" encoding="utf-8"?>
<calcChain xmlns="http://schemas.openxmlformats.org/spreadsheetml/2006/main">
  <c r="N38" i="2" l="1"/>
  <c r="N39" i="2" s="1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N24" i="2" s="1"/>
  <c r="M25" i="2"/>
  <c r="M26" i="2"/>
  <c r="M27" i="2"/>
  <c r="M28" i="2"/>
  <c r="N28" i="2" s="1"/>
  <c r="M29" i="2"/>
  <c r="M30" i="2"/>
  <c r="M31" i="2"/>
  <c r="M32" i="2"/>
  <c r="N32" i="2" s="1"/>
  <c r="M33" i="2"/>
  <c r="M34" i="2"/>
  <c r="M35" i="2"/>
  <c r="N35" i="2" s="1"/>
  <c r="M36" i="2"/>
  <c r="N36" i="2" s="1"/>
  <c r="M37" i="2"/>
  <c r="M38" i="2"/>
  <c r="M5" i="2"/>
  <c r="N37" i="2"/>
  <c r="N34" i="2"/>
  <c r="N33" i="2"/>
  <c r="N31" i="2"/>
  <c r="N30" i="2"/>
  <c r="N29" i="2"/>
  <c r="N27" i="2"/>
  <c r="N26" i="2"/>
  <c r="N25" i="2"/>
  <c r="N23" i="2"/>
  <c r="N22" i="2"/>
  <c r="I38" i="2"/>
  <c r="J38" i="2"/>
  <c r="K38" i="2" s="1"/>
  <c r="L38" i="2"/>
  <c r="I37" i="2"/>
  <c r="J37" i="2"/>
  <c r="L37" i="2"/>
  <c r="I36" i="2"/>
  <c r="J36" i="2"/>
  <c r="L36" i="2"/>
  <c r="I35" i="2"/>
  <c r="J35" i="2"/>
  <c r="K35" i="2" s="1"/>
  <c r="L35" i="2"/>
  <c r="I34" i="2"/>
  <c r="J34" i="2"/>
  <c r="L34" i="2"/>
  <c r="I33" i="2"/>
  <c r="J33" i="2"/>
  <c r="K33" i="2" s="1"/>
  <c r="L33" i="2"/>
  <c r="I32" i="2"/>
  <c r="J32" i="2"/>
  <c r="L32" i="2"/>
  <c r="I31" i="2"/>
  <c r="J31" i="2"/>
  <c r="K31" i="2"/>
  <c r="L31" i="2"/>
  <c r="I30" i="2"/>
  <c r="J30" i="2"/>
  <c r="K30" i="2" s="1"/>
  <c r="L30" i="2"/>
  <c r="I29" i="2"/>
  <c r="J29" i="2"/>
  <c r="L29" i="2"/>
  <c r="I28" i="2"/>
  <c r="J28" i="2"/>
  <c r="K28" i="2" s="1"/>
  <c r="L28" i="2"/>
  <c r="I27" i="2"/>
  <c r="J27" i="2"/>
  <c r="K27" i="2" s="1"/>
  <c r="L27" i="2"/>
  <c r="I26" i="2"/>
  <c r="J26" i="2"/>
  <c r="K26" i="2" s="1"/>
  <c r="L26" i="2"/>
  <c r="I25" i="2"/>
  <c r="J25" i="2"/>
  <c r="K25" i="2" s="1"/>
  <c r="L25" i="2"/>
  <c r="I24" i="2"/>
  <c r="J24" i="2"/>
  <c r="K24" i="2" s="1"/>
  <c r="L24" i="2"/>
  <c r="I23" i="2"/>
  <c r="J23" i="2"/>
  <c r="L23" i="2"/>
  <c r="I22" i="2"/>
  <c r="J22" i="2"/>
  <c r="L22" i="2"/>
  <c r="K37" i="2" l="1"/>
  <c r="K36" i="2"/>
  <c r="K34" i="2"/>
  <c r="K32" i="2"/>
  <c r="K29" i="2"/>
  <c r="K23" i="2"/>
  <c r="K22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5" i="2"/>
  <c r="K6" i="2" l="1"/>
  <c r="K10" i="2"/>
  <c r="K20" i="2"/>
  <c r="K16" i="2"/>
  <c r="K12" i="2"/>
  <c r="K8" i="2"/>
  <c r="K18" i="2"/>
  <c r="K14" i="2"/>
  <c r="K21" i="2"/>
  <c r="K19" i="2"/>
  <c r="K15" i="2"/>
  <c r="K11" i="2"/>
  <c r="K7" i="2"/>
  <c r="K13" i="2"/>
  <c r="K9" i="2"/>
  <c r="K17" i="2"/>
  <c r="K5" i="2"/>
</calcChain>
</file>

<file path=xl/sharedStrings.xml><?xml version="1.0" encoding="utf-8"?>
<sst xmlns="http://schemas.openxmlformats.org/spreadsheetml/2006/main" count="91" uniqueCount="44">
  <si>
    <t>№</t>
  </si>
  <si>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</si>
  <si>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</si>
  <si>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</si>
  <si>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</si>
  <si>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Метод сопоставимых рыночных цен (анализа рынка)</t>
  </si>
  <si>
    <t>Ценовая информация (руб./ед.изм.)</t>
  </si>
  <si>
    <t xml:space="preserve">Дата составления: </t>
  </si>
  <si>
    <t>Минимальное значение за ед. изм., выбранное заказчиком (руб.)</t>
  </si>
  <si>
    <t xml:space="preserve"> 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</si>
  <si>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</si>
  <si>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</si>
  <si>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ОБОСНОВАНИЕ НАЧАЛЬНОЙ (МАКСИМАЛЬНОЙ) ЦЕНЫ КОНТРАКТА</t>
  </si>
  <si>
    <t>Используемый метод определения:</t>
  </si>
  <si>
    <t>Однородность совокупности значений выявленных цен, используемых в расчете</t>
  </si>
  <si>
    <t>Наименование предмета контракта</t>
  </si>
  <si>
    <r>
      <rPr>
        <b/>
        <sz val="10"/>
        <color indexed="8"/>
        <rFont val="Times New Roman"/>
        <family val="1"/>
        <charset val="204"/>
      </rPr>
      <t>Расчет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</si>
  <si>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Сумма (руб.)</t>
  </si>
  <si>
    <t xml:space="preserve">В результате проведенного расчета Н(М)ЦК составила:       </t>
  </si>
  <si>
    <t>Источник № 1
(от 21.09.2026 №73951)</t>
  </si>
  <si>
    <t>Стакан Н-1-25</t>
  </si>
  <si>
    <t>Стакан Н-1-50</t>
  </si>
  <si>
    <t xml:space="preserve">Магнит для мешалки с кольцевым утолщением </t>
  </si>
  <si>
    <t xml:space="preserve">Магнит для мешалки цилиндрический </t>
  </si>
  <si>
    <t xml:space="preserve">Стакан Н-1-100 </t>
  </si>
  <si>
    <t>Воронка</t>
  </si>
  <si>
    <t xml:space="preserve">Стекло для микропрепаратов </t>
  </si>
  <si>
    <t>Палочка для извлечения магнитов</t>
  </si>
  <si>
    <t xml:space="preserve">Банка лабораторная стеклянная </t>
  </si>
  <si>
    <t xml:space="preserve">Стакан Н-1-2000 </t>
  </si>
  <si>
    <t xml:space="preserve">Стакан Н-1-1000 </t>
  </si>
  <si>
    <t xml:space="preserve">Стакан Н-1-250 </t>
  </si>
  <si>
    <t xml:space="preserve">Цилиндр мерный </t>
  </si>
  <si>
    <t xml:space="preserve">Чашка биологическая (Петри) </t>
  </si>
  <si>
    <t>Стакан В-1-250</t>
  </si>
  <si>
    <t>Стакан В-1-600</t>
  </si>
  <si>
    <t>Колба</t>
  </si>
  <si>
    <t xml:space="preserve">Воронка лабораторная </t>
  </si>
  <si>
    <t xml:space="preserve">Колба коническая </t>
  </si>
  <si>
    <t>шт</t>
  </si>
  <si>
    <t>упак</t>
  </si>
  <si>
    <t>Источник №2
(от 17.09.2026 №82355)</t>
  </si>
  <si>
    <t>Источник № 3
(от 17.09.2026 №3770)</t>
  </si>
  <si>
    <t>Цена Контракта/Договора определена как минимальное значение из коммерческих предложений, руководствуясь принципом эффективности использования бюджетных средств (ст. 34, ч. 2 ст. 72 Бюджетного кодекса РФ).  Источниками информации для определения ЦК являются коммерческие (ценовые) предложения, полученные на запрос Заказчика: запрос от 15.09.2026 № МГУ-22/6799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</si>
</sst>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164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justify"/>
    </xf>
    <xf numFmtId="4" fontId="12" fillId="2" borderId="1" xfId="0" applyNumberFormat="1" applyFont="1" applyFill="1" applyBorder="1" applyAlignment="1">
      <alignment horizontal="center" vertical="justify"/>
    </xf>
    <xf numFmtId="0" fontId="7" fillId="2" borderId="1" xfId="0" applyFont="1" applyFill="1" applyBorder="1" applyAlignment="1">
      <alignment horizontal="center" vertical="justify" wrapText="1"/>
    </xf>
    <xf numFmtId="4" fontId="12" fillId="2" borderId="1" xfId="0" applyNumberFormat="1" applyFont="1" applyFill="1" applyBorder="1" applyAlignment="1">
      <alignment horizontal="center" vertical="justify" wrapText="1"/>
    </xf>
    <xf numFmtId="2" fontId="11" fillId="2" borderId="1" xfId="0" applyNumberFormat="1" applyFont="1" applyFill="1" applyBorder="1" applyAlignment="1">
      <alignment horizontal="center" vertical="justify"/>
    </xf>
    <xf numFmtId="0" fontId="7" fillId="0" borderId="1" xfId="0" applyFont="1" applyFill="1" applyBorder="1" applyAlignment="1">
      <alignment horizontal="center" vertical="justify" wrapText="1"/>
    </xf>
    <xf numFmtId="0" fontId="7" fillId="0" borderId="1" xfId="0" applyFont="1" applyFill="1" applyBorder="1" applyAlignment="1">
      <alignment horizontal="left" vertical="justify" wrapText="1"/>
    </xf>
    <xf numFmtId="4" fontId="10" fillId="0" borderId="1" xfId="0" applyNumberFormat="1" applyFont="1" applyFill="1" applyBorder="1" applyAlignment="1">
      <alignment horizontal="center" vertical="justify"/>
    </xf>
    <xf numFmtId="0" fontId="10" fillId="0" borderId="1" xfId="0" applyFont="1" applyFill="1" applyBorder="1" applyAlignment="1">
      <alignment vertical="justify"/>
    </xf>
    <xf numFmtId="0" fontId="6" fillId="0" borderId="1" xfId="0" applyFont="1" applyFill="1" applyBorder="1" applyAlignment="1">
      <alignment vertical="justify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 vertical="justify" wrapText="1"/>
    </xf>
    <xf numFmtId="0" fontId="10" fillId="0" borderId="1" xfId="0" applyFont="1" applyFill="1" applyBorder="1" applyAlignment="1">
      <alignment horizontal="center" vertical="justify"/>
    </xf>
    <xf numFmtId="14" fontId="6" fillId="0" borderId="0" xfId="0" applyNumberFormat="1" applyFont="1" applyFill="1" applyAlignment="1" applyProtection="1">
      <alignment horizontal="center" vertical="center" wrapText="1"/>
      <protection locked="0"/>
    </xf>
    <xf numFmtId="0" fontId="1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6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3</xdr:row>
      <xdr:rowOff>876298</xdr:rowOff>
    </xdr:from>
    <xdr:to>
      <xdr:col>9</xdr:col>
      <xdr:colOff>1019175</xdr:colOff>
      <xdr:row>3</xdr:row>
      <xdr:rowOff>1257299</xdr:rowOff>
    </xdr:to>
    <xdr:pic>
      <xdr:nvPicPr>
        <xdr:cNvPr id="2102" name="Picture 2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419348"/>
          <a:ext cx="10001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2</xdr:row>
      <xdr:rowOff>2705100</xdr:rowOff>
    </xdr:from>
    <xdr:to>
      <xdr:col>12</xdr:col>
      <xdr:colOff>0</xdr:colOff>
      <xdr:row>2</xdr:row>
      <xdr:rowOff>3019425</xdr:rowOff>
    </xdr:to>
    <xdr:pic>
      <xdr:nvPicPr>
        <xdr:cNvPr id="2103" name="Picture 5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448175"/>
          <a:ext cx="13239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3</xdr:row>
      <xdr:rowOff>942975</xdr:rowOff>
    </xdr:from>
    <xdr:to>
      <xdr:col>11</xdr:col>
      <xdr:colOff>0</xdr:colOff>
      <xdr:row>3</xdr:row>
      <xdr:rowOff>1238250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4575" y="2486025"/>
          <a:ext cx="10382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133350</xdr:colOff>
      <xdr:row>2</xdr:row>
      <xdr:rowOff>2381250</xdr:rowOff>
    </xdr:from>
    <xdr:to>
      <xdr:col>11</xdr:col>
      <xdr:colOff>285750</xdr:colOff>
      <xdr:row>2</xdr:row>
      <xdr:rowOff>2609850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4124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228600</xdr:colOff>
      <xdr:row>20</xdr:row>
      <xdr:rowOff>190500</xdr:rowOff>
    </xdr:to>
    <xdr:sp macro="" textlink="">
      <xdr:nvSpPr>
        <xdr:cNvPr id="8" name="Прямоугольник 7" descr="Скопировать"/>
        <xdr:cNvSpPr>
          <a:spLocks noChangeAspect="1" noChangeArrowheads="1"/>
        </xdr:cNvSpPr>
      </xdr:nvSpPr>
      <xdr:spPr bwMode="auto">
        <a:xfrm>
          <a:off x="0" y="0"/>
          <a:ext cx="228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ru-RU"/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228600</xdr:colOff>
      <xdr:row>21</xdr:row>
      <xdr:rowOff>190500</xdr:rowOff>
    </xdr:to>
    <xdr:sp macro="" textlink="">
      <xdr:nvSpPr>
        <xdr:cNvPr id="7" name="Прямоугольник 6" descr="Скопировать"/>
        <xdr:cNvSpPr>
          <a:spLocks noChangeAspect="1" noChangeArrowheads="1"/>
        </xdr:cNvSpPr>
      </xdr:nvSpPr>
      <xdr:spPr bwMode="auto">
        <a:xfrm>
          <a:off x="352425" y="9667875"/>
          <a:ext cx="228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ru-RU"/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228600</xdr:colOff>
      <xdr:row>23</xdr:row>
      <xdr:rowOff>190500</xdr:rowOff>
    </xdr:to>
    <xdr:sp macro="" textlink="">
      <xdr:nvSpPr>
        <xdr:cNvPr id="10" name="Прямоугольник 9" descr="Скопировать"/>
        <xdr:cNvSpPr>
          <a:spLocks noChangeAspect="1" noChangeArrowheads="1"/>
        </xdr:cNvSpPr>
      </xdr:nvSpPr>
      <xdr:spPr bwMode="auto">
        <a:xfrm>
          <a:off x="352425" y="9667875"/>
          <a:ext cx="228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view="pageBreakPreview" zoomScaleNormal="100" zoomScaleSheetLayoutView="100" workbookViewId="0">
      <selection activeCell="I44" sqref="I44"/>
    </sheetView>
  </sheetViews>
  <sheetFormatPr defaultRowHeight="12.75" x14ac:dyDescent="0.2"/>
  <cols>
    <col min="1" max="1" width="5.28515625" style="2" customWidth="1"/>
    <col min="2" max="2" width="40.140625" style="2" customWidth="1"/>
    <col min="3" max="3" width="9.42578125" style="2" customWidth="1"/>
    <col min="4" max="4" width="10" style="2" customWidth="1"/>
    <col min="5" max="6" width="14.28515625" style="2" customWidth="1"/>
    <col min="7" max="7" width="15.140625" style="2" customWidth="1"/>
    <col min="8" max="8" width="9.140625" style="2"/>
    <col min="9" max="9" width="15.5703125" style="2" customWidth="1"/>
    <col min="10" max="10" width="15.42578125" style="2" customWidth="1"/>
    <col min="11" max="11" width="15.85546875" style="2" customWidth="1"/>
    <col min="12" max="12" width="20" style="2" customWidth="1"/>
    <col min="13" max="13" width="16" style="2" customWidth="1"/>
    <col min="14" max="14" width="14.28515625" style="2" customWidth="1"/>
    <col min="15" max="16384" width="9.140625" style="2"/>
  </cols>
  <sheetData>
    <row r="1" spans="1:14" s="1" customFormat="1" ht="48.75" customHeight="1" x14ac:dyDescent="0.3">
      <c r="A1" s="41" t="s">
        <v>12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1" customFormat="1" ht="24" customHeight="1" x14ac:dyDescent="0.3">
      <c r="A2" s="9"/>
      <c r="B2" s="9" t="s">
        <v>13</v>
      </c>
      <c r="C2" s="44" t="s">
        <v>5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48.75" customHeight="1" x14ac:dyDescent="0.2">
      <c r="A3" s="41" t="s">
        <v>0</v>
      </c>
      <c r="B3" s="41" t="s">
        <v>15</v>
      </c>
      <c r="C3" s="41" t="s">
        <v>11</v>
      </c>
      <c r="D3" s="41" t="s">
        <v>1</v>
      </c>
      <c r="E3" s="42" t="s">
        <v>6</v>
      </c>
      <c r="F3" s="42"/>
      <c r="G3" s="42"/>
      <c r="H3" s="42" t="s">
        <v>4</v>
      </c>
      <c r="I3" s="43" t="s">
        <v>14</v>
      </c>
      <c r="J3" s="43"/>
      <c r="K3" s="43"/>
      <c r="L3" s="31" t="s">
        <v>16</v>
      </c>
      <c r="M3" s="33" t="s">
        <v>8</v>
      </c>
      <c r="N3" s="33" t="s">
        <v>17</v>
      </c>
    </row>
    <row r="4" spans="1:14" ht="99.75" customHeight="1" x14ac:dyDescent="0.2">
      <c r="A4" s="41"/>
      <c r="B4" s="41"/>
      <c r="C4" s="41"/>
      <c r="D4" s="41"/>
      <c r="E4" s="19" t="s">
        <v>19</v>
      </c>
      <c r="F4" s="19" t="s">
        <v>41</v>
      </c>
      <c r="G4" s="19" t="s">
        <v>42</v>
      </c>
      <c r="H4" s="42"/>
      <c r="I4" s="10" t="s">
        <v>3</v>
      </c>
      <c r="J4" s="10" t="s">
        <v>2</v>
      </c>
      <c r="K4" s="9" t="s">
        <v>10</v>
      </c>
      <c r="L4" s="32"/>
      <c r="M4" s="34"/>
      <c r="N4" s="34"/>
    </row>
    <row r="5" spans="1:14" s="8" customFormat="1" ht="33.75" customHeight="1" x14ac:dyDescent="0.2">
      <c r="A5" s="22">
        <v>1</v>
      </c>
      <c r="B5" s="26" t="s">
        <v>20</v>
      </c>
      <c r="C5" s="22" t="s">
        <v>39</v>
      </c>
      <c r="D5" s="25">
        <v>40</v>
      </c>
      <c r="E5" s="20">
        <v>55.59</v>
      </c>
      <c r="F5" s="21">
        <v>65.83</v>
      </c>
      <c r="G5" s="21">
        <v>65.599999999999994</v>
      </c>
      <c r="H5" s="23">
        <v>1</v>
      </c>
      <c r="I5" s="23">
        <f>AVERAGE(E5:G5)</f>
        <v>62.339999999999996</v>
      </c>
      <c r="J5" s="21">
        <f>STDEV(E5:G5)</f>
        <v>5.8468025449813119</v>
      </c>
      <c r="K5" s="24">
        <f>J5/I5*100</f>
        <v>9.3788940407143286</v>
      </c>
      <c r="L5" s="23">
        <f>SUM(E5:G5)/3*D5</f>
        <v>2493.6</v>
      </c>
      <c r="M5" s="21">
        <f>E5</f>
        <v>55.59</v>
      </c>
      <c r="N5" s="21">
        <f>M5*D5</f>
        <v>2223.6000000000004</v>
      </c>
    </row>
    <row r="6" spans="1:14" s="8" customFormat="1" ht="33.75" customHeight="1" x14ac:dyDescent="0.2">
      <c r="A6" s="22">
        <v>2</v>
      </c>
      <c r="B6" s="26" t="s">
        <v>21</v>
      </c>
      <c r="C6" s="22" t="s">
        <v>39</v>
      </c>
      <c r="D6" s="25">
        <v>80</v>
      </c>
      <c r="E6" s="20">
        <v>72.17</v>
      </c>
      <c r="F6" s="21">
        <v>85.57</v>
      </c>
      <c r="G6" s="21">
        <v>85.16</v>
      </c>
      <c r="H6" s="23">
        <v>1</v>
      </c>
      <c r="I6" s="23">
        <f t="shared" ref="I6:I38" si="0">AVERAGE(E6:G6)</f>
        <v>80.966666666666669</v>
      </c>
      <c r="J6" s="21">
        <f t="shared" ref="J6:J38" si="1">STDEV(E6:G6)</f>
        <v>7.6208945231733312</v>
      </c>
      <c r="K6" s="24">
        <f t="shared" ref="K6:K38" si="2">J6/I6*100</f>
        <v>9.4123851665376659</v>
      </c>
      <c r="L6" s="23">
        <f t="shared" ref="L6:L38" si="3">SUM(E6:G6)/3*D6</f>
        <v>6477.3333333333339</v>
      </c>
      <c r="M6" s="21">
        <f t="shared" ref="M6:M38" si="4">E6</f>
        <v>72.17</v>
      </c>
      <c r="N6" s="21">
        <f t="shared" ref="N6:N38" si="5">M6*D6</f>
        <v>5773.6</v>
      </c>
    </row>
    <row r="7" spans="1:14" s="8" customFormat="1" ht="33.75" customHeight="1" x14ac:dyDescent="0.2">
      <c r="A7" s="22">
        <v>3</v>
      </c>
      <c r="B7" s="26" t="s">
        <v>22</v>
      </c>
      <c r="C7" s="22" t="s">
        <v>39</v>
      </c>
      <c r="D7" s="25">
        <v>20</v>
      </c>
      <c r="E7" s="20">
        <v>137.87</v>
      </c>
      <c r="F7" s="21">
        <v>138.07</v>
      </c>
      <c r="G7" s="21">
        <v>162.69</v>
      </c>
      <c r="H7" s="23">
        <v>1</v>
      </c>
      <c r="I7" s="23">
        <f t="shared" si="0"/>
        <v>146.21</v>
      </c>
      <c r="J7" s="21">
        <f t="shared" si="1"/>
        <v>14.272448983969078</v>
      </c>
      <c r="K7" s="24">
        <f t="shared" si="2"/>
        <v>9.7616093180829466</v>
      </c>
      <c r="L7" s="23">
        <f t="shared" si="3"/>
        <v>2924.2000000000003</v>
      </c>
      <c r="M7" s="21">
        <f t="shared" si="4"/>
        <v>137.87</v>
      </c>
      <c r="N7" s="21">
        <f t="shared" si="5"/>
        <v>2757.4</v>
      </c>
    </row>
    <row r="8" spans="1:14" s="8" customFormat="1" ht="33.75" customHeight="1" x14ac:dyDescent="0.2">
      <c r="A8" s="22">
        <v>4</v>
      </c>
      <c r="B8" s="26" t="s">
        <v>22</v>
      </c>
      <c r="C8" s="22" t="s">
        <v>39</v>
      </c>
      <c r="D8" s="22">
        <v>20</v>
      </c>
      <c r="E8" s="20">
        <v>177.27</v>
      </c>
      <c r="F8" s="21">
        <v>178.07</v>
      </c>
      <c r="G8" s="21">
        <v>209.18</v>
      </c>
      <c r="H8" s="23">
        <v>1</v>
      </c>
      <c r="I8" s="23">
        <f t="shared" si="0"/>
        <v>188.17333333333332</v>
      </c>
      <c r="J8" s="21">
        <f t="shared" si="1"/>
        <v>18.196703913987648</v>
      </c>
      <c r="K8" s="24">
        <f t="shared" si="2"/>
        <v>9.670182055899339</v>
      </c>
      <c r="L8" s="23">
        <f t="shared" si="3"/>
        <v>3763.4666666666662</v>
      </c>
      <c r="M8" s="21">
        <f t="shared" si="4"/>
        <v>177.27</v>
      </c>
      <c r="N8" s="21">
        <f t="shared" si="5"/>
        <v>3545.4</v>
      </c>
    </row>
    <row r="9" spans="1:14" s="8" customFormat="1" ht="33.75" customHeight="1" x14ac:dyDescent="0.2">
      <c r="A9" s="22">
        <v>5</v>
      </c>
      <c r="B9" s="26" t="s">
        <v>22</v>
      </c>
      <c r="C9" s="22" t="s">
        <v>39</v>
      </c>
      <c r="D9" s="25">
        <v>20</v>
      </c>
      <c r="E9" s="20">
        <v>211.79</v>
      </c>
      <c r="F9" s="21">
        <v>213.26</v>
      </c>
      <c r="G9" s="21">
        <v>249.91</v>
      </c>
      <c r="H9" s="23">
        <v>1</v>
      </c>
      <c r="I9" s="23">
        <f t="shared" si="0"/>
        <v>224.98666666666665</v>
      </c>
      <c r="J9" s="21">
        <f t="shared" si="1"/>
        <v>21.596750527181939</v>
      </c>
      <c r="K9" s="24">
        <f t="shared" si="2"/>
        <v>9.5991246268735662</v>
      </c>
      <c r="L9" s="23">
        <f t="shared" si="3"/>
        <v>4499.7333333333327</v>
      </c>
      <c r="M9" s="21">
        <f t="shared" si="4"/>
        <v>211.79</v>
      </c>
      <c r="N9" s="21">
        <f t="shared" si="5"/>
        <v>4235.8</v>
      </c>
    </row>
    <row r="10" spans="1:14" s="8" customFormat="1" ht="33.75" customHeight="1" x14ac:dyDescent="0.2">
      <c r="A10" s="22">
        <v>6</v>
      </c>
      <c r="B10" s="26" t="s">
        <v>23</v>
      </c>
      <c r="C10" s="22" t="s">
        <v>39</v>
      </c>
      <c r="D10" s="25">
        <v>30</v>
      </c>
      <c r="E10" s="20">
        <v>177.27</v>
      </c>
      <c r="F10" s="21">
        <v>178.07</v>
      </c>
      <c r="G10" s="21">
        <v>209.18</v>
      </c>
      <c r="H10" s="23">
        <v>1</v>
      </c>
      <c r="I10" s="23">
        <f t="shared" si="0"/>
        <v>188.17333333333332</v>
      </c>
      <c r="J10" s="21">
        <f t="shared" si="1"/>
        <v>18.196703913987648</v>
      </c>
      <c r="K10" s="24">
        <f t="shared" si="2"/>
        <v>9.670182055899339</v>
      </c>
      <c r="L10" s="23">
        <f t="shared" si="3"/>
        <v>5645.2</v>
      </c>
      <c r="M10" s="21">
        <f t="shared" si="4"/>
        <v>177.27</v>
      </c>
      <c r="N10" s="21">
        <f t="shared" si="5"/>
        <v>5318.1</v>
      </c>
    </row>
    <row r="11" spans="1:14" s="8" customFormat="1" ht="33.75" customHeight="1" x14ac:dyDescent="0.2">
      <c r="A11" s="22">
        <v>7</v>
      </c>
      <c r="B11" s="26" t="s">
        <v>23</v>
      </c>
      <c r="C11" s="22" t="s">
        <v>39</v>
      </c>
      <c r="D11" s="25">
        <v>30</v>
      </c>
      <c r="E11" s="20">
        <v>137.87</v>
      </c>
      <c r="F11" s="21">
        <v>138.07</v>
      </c>
      <c r="G11" s="21">
        <v>162.69</v>
      </c>
      <c r="H11" s="23">
        <v>1</v>
      </c>
      <c r="I11" s="23">
        <f t="shared" si="0"/>
        <v>146.21</v>
      </c>
      <c r="J11" s="21">
        <f t="shared" si="1"/>
        <v>14.272448983969078</v>
      </c>
      <c r="K11" s="24">
        <f t="shared" si="2"/>
        <v>9.7616093180829466</v>
      </c>
      <c r="L11" s="23">
        <f t="shared" si="3"/>
        <v>4386.3</v>
      </c>
      <c r="M11" s="21">
        <f t="shared" si="4"/>
        <v>137.87</v>
      </c>
      <c r="N11" s="21">
        <f t="shared" si="5"/>
        <v>4136.1000000000004</v>
      </c>
    </row>
    <row r="12" spans="1:14" s="8" customFormat="1" ht="33.75" customHeight="1" x14ac:dyDescent="0.2">
      <c r="A12" s="22">
        <v>8</v>
      </c>
      <c r="B12" s="26" t="s">
        <v>23</v>
      </c>
      <c r="C12" s="22" t="s">
        <v>39</v>
      </c>
      <c r="D12" s="25">
        <v>30</v>
      </c>
      <c r="E12" s="21">
        <v>211.79</v>
      </c>
      <c r="F12" s="21">
        <v>213.26</v>
      </c>
      <c r="G12" s="21">
        <v>249.91</v>
      </c>
      <c r="H12" s="23">
        <v>1</v>
      </c>
      <c r="I12" s="23">
        <f t="shared" si="0"/>
        <v>224.98666666666665</v>
      </c>
      <c r="J12" s="21">
        <f t="shared" si="1"/>
        <v>21.596750527181939</v>
      </c>
      <c r="K12" s="24">
        <f t="shared" si="2"/>
        <v>9.5991246268735662</v>
      </c>
      <c r="L12" s="23">
        <f t="shared" si="3"/>
        <v>6749.5999999999995</v>
      </c>
      <c r="M12" s="21">
        <f t="shared" si="4"/>
        <v>211.79</v>
      </c>
      <c r="N12" s="21">
        <f t="shared" si="5"/>
        <v>6353.7</v>
      </c>
    </row>
    <row r="13" spans="1:14" s="8" customFormat="1" ht="33.75" customHeight="1" x14ac:dyDescent="0.2">
      <c r="A13" s="22">
        <v>9</v>
      </c>
      <c r="B13" s="47" t="s">
        <v>24</v>
      </c>
      <c r="C13" s="22" t="s">
        <v>39</v>
      </c>
      <c r="D13" s="25">
        <v>48</v>
      </c>
      <c r="E13" s="21">
        <v>79</v>
      </c>
      <c r="F13" s="21">
        <v>95.06</v>
      </c>
      <c r="G13" s="21">
        <v>93.22</v>
      </c>
      <c r="H13" s="23">
        <v>1</v>
      </c>
      <c r="I13" s="23">
        <f t="shared" si="0"/>
        <v>89.09333333333332</v>
      </c>
      <c r="J13" s="21">
        <f t="shared" si="1"/>
        <v>8.7893647855424319</v>
      </c>
      <c r="K13" s="24">
        <f t="shared" si="2"/>
        <v>9.8653450900281729</v>
      </c>
      <c r="L13" s="23">
        <f t="shared" si="3"/>
        <v>4276.4799999999996</v>
      </c>
      <c r="M13" s="21">
        <f t="shared" si="4"/>
        <v>79</v>
      </c>
      <c r="N13" s="21">
        <f t="shared" si="5"/>
        <v>3792</v>
      </c>
    </row>
    <row r="14" spans="1:14" s="8" customFormat="1" ht="33.75" customHeight="1" x14ac:dyDescent="0.2">
      <c r="A14" s="22">
        <v>10</v>
      </c>
      <c r="B14" s="26" t="s">
        <v>25</v>
      </c>
      <c r="C14" s="22" t="s">
        <v>39</v>
      </c>
      <c r="D14" s="25">
        <v>4</v>
      </c>
      <c r="E14" s="21">
        <v>1275.4000000000001</v>
      </c>
      <c r="F14" s="21">
        <v>1556.09</v>
      </c>
      <c r="G14" s="21">
        <v>1504.97</v>
      </c>
      <c r="H14" s="23">
        <v>1</v>
      </c>
      <c r="I14" s="23">
        <f t="shared" si="0"/>
        <v>1445.4866666666667</v>
      </c>
      <c r="J14" s="21">
        <f t="shared" si="1"/>
        <v>149.50056599669887</v>
      </c>
      <c r="K14" s="24">
        <f t="shared" si="2"/>
        <v>10.342576617565863</v>
      </c>
      <c r="L14" s="23">
        <f t="shared" si="3"/>
        <v>5781.9466666666667</v>
      </c>
      <c r="M14" s="21">
        <f t="shared" si="4"/>
        <v>1275.4000000000001</v>
      </c>
      <c r="N14" s="21">
        <f t="shared" si="5"/>
        <v>5101.6000000000004</v>
      </c>
    </row>
    <row r="15" spans="1:14" s="8" customFormat="1" ht="33.75" customHeight="1" x14ac:dyDescent="0.2">
      <c r="A15" s="22">
        <v>11</v>
      </c>
      <c r="B15" s="26" t="s">
        <v>26</v>
      </c>
      <c r="C15" s="22" t="s">
        <v>39</v>
      </c>
      <c r="D15" s="25">
        <v>750</v>
      </c>
      <c r="E15" s="21">
        <v>21.27</v>
      </c>
      <c r="F15" s="21">
        <v>22.55</v>
      </c>
      <c r="G15" s="21">
        <v>25.1</v>
      </c>
      <c r="H15" s="23">
        <v>1</v>
      </c>
      <c r="I15" s="23">
        <f t="shared" si="0"/>
        <v>22.973333333333333</v>
      </c>
      <c r="J15" s="21">
        <f t="shared" si="1"/>
        <v>1.9497777651141006</v>
      </c>
      <c r="K15" s="24">
        <f t="shared" si="2"/>
        <v>8.4871347872058944</v>
      </c>
      <c r="L15" s="23">
        <f t="shared" si="3"/>
        <v>17230</v>
      </c>
      <c r="M15" s="21">
        <f t="shared" si="4"/>
        <v>21.27</v>
      </c>
      <c r="N15" s="21">
        <f t="shared" si="5"/>
        <v>15952.5</v>
      </c>
    </row>
    <row r="16" spans="1:14" s="8" customFormat="1" ht="33.75" customHeight="1" x14ac:dyDescent="0.2">
      <c r="A16" s="22">
        <v>12</v>
      </c>
      <c r="B16" s="26" t="s">
        <v>26</v>
      </c>
      <c r="C16" s="22" t="s">
        <v>39</v>
      </c>
      <c r="D16" s="25">
        <v>150</v>
      </c>
      <c r="E16" s="21">
        <v>21.27</v>
      </c>
      <c r="F16" s="21">
        <v>22.55</v>
      </c>
      <c r="G16" s="21">
        <v>25.1</v>
      </c>
      <c r="H16" s="23">
        <v>1</v>
      </c>
      <c r="I16" s="23">
        <f t="shared" si="0"/>
        <v>22.973333333333333</v>
      </c>
      <c r="J16" s="21">
        <f t="shared" si="1"/>
        <v>1.9497777651141006</v>
      </c>
      <c r="K16" s="24">
        <f t="shared" si="2"/>
        <v>8.4871347872058944</v>
      </c>
      <c r="L16" s="23">
        <f t="shared" si="3"/>
        <v>3446</v>
      </c>
      <c r="M16" s="21">
        <f t="shared" si="4"/>
        <v>21.27</v>
      </c>
      <c r="N16" s="21">
        <f t="shared" si="5"/>
        <v>3190.5</v>
      </c>
    </row>
    <row r="17" spans="1:14" s="8" customFormat="1" ht="33.75" customHeight="1" x14ac:dyDescent="0.2">
      <c r="A17" s="22">
        <v>13</v>
      </c>
      <c r="B17" s="26" t="s">
        <v>26</v>
      </c>
      <c r="C17" s="22" t="s">
        <v>39</v>
      </c>
      <c r="D17" s="25">
        <v>3600</v>
      </c>
      <c r="E17" s="21">
        <v>2.63</v>
      </c>
      <c r="F17" s="21">
        <v>3.23</v>
      </c>
      <c r="G17" s="21">
        <v>3.1</v>
      </c>
      <c r="H17" s="23">
        <v>1</v>
      </c>
      <c r="I17" s="23">
        <f t="shared" si="0"/>
        <v>2.9866666666666664</v>
      </c>
      <c r="J17" s="21">
        <f t="shared" si="1"/>
        <v>0.31564748269760268</v>
      </c>
      <c r="K17" s="24">
        <f t="shared" si="2"/>
        <v>10.568554108178663</v>
      </c>
      <c r="L17" s="23">
        <f t="shared" si="3"/>
        <v>10751.999999999998</v>
      </c>
      <c r="M17" s="21">
        <f t="shared" si="4"/>
        <v>2.63</v>
      </c>
      <c r="N17" s="21">
        <f t="shared" si="5"/>
        <v>9468</v>
      </c>
    </row>
    <row r="18" spans="1:14" s="8" customFormat="1" ht="33.75" customHeight="1" x14ac:dyDescent="0.2">
      <c r="A18" s="22">
        <v>14</v>
      </c>
      <c r="B18" s="26" t="s">
        <v>26</v>
      </c>
      <c r="C18" s="22" t="s">
        <v>40</v>
      </c>
      <c r="D18" s="25">
        <v>4</v>
      </c>
      <c r="E18" s="21">
        <v>743.46</v>
      </c>
      <c r="F18" s="21">
        <v>854.8</v>
      </c>
      <c r="G18" s="21">
        <v>877.28</v>
      </c>
      <c r="H18" s="23">
        <v>1</v>
      </c>
      <c r="I18" s="23">
        <f t="shared" si="0"/>
        <v>825.18</v>
      </c>
      <c r="J18" s="21">
        <f t="shared" si="1"/>
        <v>71.658610089786094</v>
      </c>
      <c r="K18" s="24">
        <f t="shared" si="2"/>
        <v>8.6839974417443582</v>
      </c>
      <c r="L18" s="23">
        <f t="shared" si="3"/>
        <v>3300.72</v>
      </c>
      <c r="M18" s="21">
        <f t="shared" si="4"/>
        <v>743.46</v>
      </c>
      <c r="N18" s="21">
        <f t="shared" si="5"/>
        <v>2973.84</v>
      </c>
    </row>
    <row r="19" spans="1:14" s="8" customFormat="1" ht="33.75" customHeight="1" x14ac:dyDescent="0.2">
      <c r="A19" s="22">
        <v>15</v>
      </c>
      <c r="B19" s="26" t="s">
        <v>26</v>
      </c>
      <c r="C19" s="22" t="s">
        <v>40</v>
      </c>
      <c r="D19" s="25">
        <v>20</v>
      </c>
      <c r="E19" s="21">
        <v>656.55</v>
      </c>
      <c r="F19" s="21">
        <v>627.27</v>
      </c>
      <c r="G19" s="21">
        <v>774.73</v>
      </c>
      <c r="H19" s="23">
        <v>1</v>
      </c>
      <c r="I19" s="23">
        <f t="shared" si="0"/>
        <v>686.18333333333339</v>
      </c>
      <c r="J19" s="21">
        <f t="shared" si="1"/>
        <v>78.068647569516258</v>
      </c>
      <c r="K19" s="24">
        <f t="shared" si="2"/>
        <v>11.377228763379502</v>
      </c>
      <c r="L19" s="23">
        <f t="shared" si="3"/>
        <v>13723.666666666668</v>
      </c>
      <c r="M19" s="21">
        <f t="shared" si="4"/>
        <v>656.55</v>
      </c>
      <c r="N19" s="21">
        <f t="shared" si="5"/>
        <v>13131</v>
      </c>
    </row>
    <row r="20" spans="1:14" s="8" customFormat="1" ht="33.75" customHeight="1" x14ac:dyDescent="0.2">
      <c r="A20" s="22">
        <v>16</v>
      </c>
      <c r="B20" s="26" t="s">
        <v>27</v>
      </c>
      <c r="C20" s="22" t="s">
        <v>39</v>
      </c>
      <c r="D20" s="25">
        <v>10</v>
      </c>
      <c r="E20" s="21">
        <v>837.1</v>
      </c>
      <c r="F20" s="21">
        <v>9027</v>
      </c>
      <c r="G20" s="21">
        <v>987.78</v>
      </c>
      <c r="H20" s="23">
        <v>1</v>
      </c>
      <c r="I20" s="23">
        <f t="shared" si="0"/>
        <v>3617.2933333333335</v>
      </c>
      <c r="J20" s="21">
        <f t="shared" si="1"/>
        <v>4685.5491439246825</v>
      </c>
      <c r="K20" s="24">
        <f t="shared" si="2"/>
        <v>129.53190997112065</v>
      </c>
      <c r="L20" s="23">
        <f t="shared" si="3"/>
        <v>36172.933333333334</v>
      </c>
      <c r="M20" s="21">
        <f t="shared" si="4"/>
        <v>837.1</v>
      </c>
      <c r="N20" s="21">
        <f t="shared" si="5"/>
        <v>8371</v>
      </c>
    </row>
    <row r="21" spans="1:14" s="8" customFormat="1" ht="33.75" customHeight="1" x14ac:dyDescent="0.2">
      <c r="A21" s="22">
        <v>17</v>
      </c>
      <c r="B21" s="26" t="s">
        <v>28</v>
      </c>
      <c r="C21" s="22" t="s">
        <v>39</v>
      </c>
      <c r="D21" s="25">
        <v>10</v>
      </c>
      <c r="E21" s="21">
        <v>159.56</v>
      </c>
      <c r="F21" s="21">
        <v>160.36000000000001</v>
      </c>
      <c r="G21" s="21">
        <v>188.28</v>
      </c>
      <c r="H21" s="23">
        <v>1</v>
      </c>
      <c r="I21" s="23">
        <f t="shared" si="0"/>
        <v>169.4</v>
      </c>
      <c r="J21" s="21">
        <f t="shared" si="1"/>
        <v>16.35545169049146</v>
      </c>
      <c r="K21" s="24">
        <f t="shared" si="2"/>
        <v>9.6549301596761872</v>
      </c>
      <c r="L21" s="23">
        <f t="shared" si="3"/>
        <v>1694</v>
      </c>
      <c r="M21" s="21">
        <f t="shared" si="4"/>
        <v>159.56</v>
      </c>
      <c r="N21" s="21">
        <f t="shared" si="5"/>
        <v>1595.6</v>
      </c>
    </row>
    <row r="22" spans="1:14" s="8" customFormat="1" ht="33.75" customHeight="1" x14ac:dyDescent="0.2">
      <c r="A22" s="22">
        <v>18</v>
      </c>
      <c r="B22" s="26" t="s">
        <v>28</v>
      </c>
      <c r="C22" s="22" t="s">
        <v>39</v>
      </c>
      <c r="D22" s="25">
        <v>20</v>
      </c>
      <c r="E22" s="21">
        <v>208.8</v>
      </c>
      <c r="F22" s="21">
        <v>240.26</v>
      </c>
      <c r="G22" s="21">
        <v>246.38</v>
      </c>
      <c r="H22" s="23">
        <v>1</v>
      </c>
      <c r="I22" s="23">
        <f t="shared" si="0"/>
        <v>231.81333333333336</v>
      </c>
      <c r="J22" s="21">
        <f t="shared" si="1"/>
        <v>20.163673607091862</v>
      </c>
      <c r="K22" s="24">
        <f t="shared" si="2"/>
        <v>8.6982372054060129</v>
      </c>
      <c r="L22" s="23">
        <f t="shared" si="3"/>
        <v>4636.2666666666673</v>
      </c>
      <c r="M22" s="21">
        <f t="shared" si="4"/>
        <v>208.8</v>
      </c>
      <c r="N22" s="21">
        <f t="shared" si="5"/>
        <v>4176</v>
      </c>
    </row>
    <row r="23" spans="1:14" s="8" customFormat="1" ht="33.75" customHeight="1" x14ac:dyDescent="0.2">
      <c r="A23" s="22">
        <v>19</v>
      </c>
      <c r="B23" s="26" t="s">
        <v>28</v>
      </c>
      <c r="C23" s="22" t="s">
        <v>39</v>
      </c>
      <c r="D23" s="25">
        <v>20</v>
      </c>
      <c r="E23" s="21">
        <v>280.72000000000003</v>
      </c>
      <c r="F23" s="21">
        <v>282.91000000000003</v>
      </c>
      <c r="G23" s="21">
        <v>331.25</v>
      </c>
      <c r="H23" s="23">
        <v>1</v>
      </c>
      <c r="I23" s="23">
        <f t="shared" si="0"/>
        <v>298.29333333333335</v>
      </c>
      <c r="J23" s="21">
        <f t="shared" si="1"/>
        <v>28.562307913285519</v>
      </c>
      <c r="K23" s="24">
        <f t="shared" si="2"/>
        <v>9.575241791062103</v>
      </c>
      <c r="L23" s="23">
        <f t="shared" si="3"/>
        <v>5965.8666666666668</v>
      </c>
      <c r="M23" s="21">
        <f t="shared" si="4"/>
        <v>280.72000000000003</v>
      </c>
      <c r="N23" s="21">
        <f t="shared" si="5"/>
        <v>5614.4000000000005</v>
      </c>
    </row>
    <row r="24" spans="1:14" s="8" customFormat="1" ht="33.75" customHeight="1" x14ac:dyDescent="0.2">
      <c r="A24" s="22">
        <v>20</v>
      </c>
      <c r="B24" s="26" t="s">
        <v>28</v>
      </c>
      <c r="C24" s="22" t="s">
        <v>39</v>
      </c>
      <c r="D24" s="25">
        <v>5</v>
      </c>
      <c r="E24" s="21">
        <v>505.99</v>
      </c>
      <c r="F24" s="21">
        <v>542.88</v>
      </c>
      <c r="G24" s="21">
        <v>597.07000000000005</v>
      </c>
      <c r="H24" s="23">
        <v>1</v>
      </c>
      <c r="I24" s="23">
        <f t="shared" si="0"/>
        <v>548.64666666666665</v>
      </c>
      <c r="J24" s="21">
        <f t="shared" si="1"/>
        <v>45.813015981632724</v>
      </c>
      <c r="K24" s="24">
        <f t="shared" si="2"/>
        <v>8.3501857871427987</v>
      </c>
      <c r="L24" s="23">
        <f t="shared" si="3"/>
        <v>2743.2333333333331</v>
      </c>
      <c r="M24" s="21">
        <f t="shared" si="4"/>
        <v>505.99</v>
      </c>
      <c r="N24" s="21">
        <f t="shared" si="5"/>
        <v>2529.9499999999998</v>
      </c>
    </row>
    <row r="25" spans="1:14" s="8" customFormat="1" ht="33.75" customHeight="1" x14ac:dyDescent="0.2">
      <c r="A25" s="22">
        <v>21</v>
      </c>
      <c r="B25" s="26" t="s">
        <v>29</v>
      </c>
      <c r="C25" s="22" t="s">
        <v>39</v>
      </c>
      <c r="D25" s="25">
        <v>4</v>
      </c>
      <c r="E25" s="21">
        <v>812.01</v>
      </c>
      <c r="F25" s="21">
        <v>818.36</v>
      </c>
      <c r="G25" s="21">
        <v>958.17</v>
      </c>
      <c r="H25" s="23">
        <v>1</v>
      </c>
      <c r="I25" s="23">
        <f t="shared" si="0"/>
        <v>862.84666666666669</v>
      </c>
      <c r="J25" s="21">
        <f t="shared" si="1"/>
        <v>82.61346157457227</v>
      </c>
      <c r="K25" s="24">
        <f t="shared" si="2"/>
        <v>9.5745240453582632</v>
      </c>
      <c r="L25" s="23">
        <f t="shared" si="3"/>
        <v>3451.3866666666668</v>
      </c>
      <c r="M25" s="21">
        <f t="shared" si="4"/>
        <v>812.01</v>
      </c>
      <c r="N25" s="21">
        <f t="shared" si="5"/>
        <v>3248.04</v>
      </c>
    </row>
    <row r="26" spans="1:14" s="8" customFormat="1" ht="33.75" customHeight="1" x14ac:dyDescent="0.2">
      <c r="A26" s="22">
        <v>22</v>
      </c>
      <c r="B26" s="26" t="s">
        <v>30</v>
      </c>
      <c r="C26" s="22" t="s">
        <v>39</v>
      </c>
      <c r="D26" s="25">
        <v>12</v>
      </c>
      <c r="E26" s="21">
        <v>267.52</v>
      </c>
      <c r="F26" s="21">
        <v>268.89</v>
      </c>
      <c r="G26" s="21">
        <v>315.67</v>
      </c>
      <c r="H26" s="23">
        <v>1</v>
      </c>
      <c r="I26" s="23">
        <f t="shared" si="0"/>
        <v>284.02666666666664</v>
      </c>
      <c r="J26" s="21">
        <f t="shared" si="1"/>
        <v>27.412490462074665</v>
      </c>
      <c r="K26" s="24">
        <f t="shared" si="2"/>
        <v>9.6513791411867427</v>
      </c>
      <c r="L26" s="23">
        <f t="shared" si="3"/>
        <v>3408.3199999999997</v>
      </c>
      <c r="M26" s="21">
        <f t="shared" si="4"/>
        <v>267.52</v>
      </c>
      <c r="N26" s="21">
        <f t="shared" si="5"/>
        <v>3210.24</v>
      </c>
    </row>
    <row r="27" spans="1:14" s="8" customFormat="1" ht="33.75" customHeight="1" x14ac:dyDescent="0.2">
      <c r="A27" s="22">
        <v>23</v>
      </c>
      <c r="B27" s="26" t="s">
        <v>31</v>
      </c>
      <c r="C27" s="22" t="s">
        <v>39</v>
      </c>
      <c r="D27" s="25">
        <v>16</v>
      </c>
      <c r="E27" s="21">
        <v>92.75</v>
      </c>
      <c r="F27" s="21">
        <v>106.03</v>
      </c>
      <c r="G27" s="21">
        <v>109.45</v>
      </c>
      <c r="H27" s="23">
        <v>1</v>
      </c>
      <c r="I27" s="23">
        <f t="shared" si="0"/>
        <v>102.74333333333334</v>
      </c>
      <c r="J27" s="21">
        <f t="shared" si="1"/>
        <v>8.8217987583787778</v>
      </c>
      <c r="K27" s="24">
        <f t="shared" si="2"/>
        <v>8.5862493187348186</v>
      </c>
      <c r="L27" s="23">
        <f t="shared" si="3"/>
        <v>1643.8933333333334</v>
      </c>
      <c r="M27" s="21">
        <f t="shared" si="4"/>
        <v>92.75</v>
      </c>
      <c r="N27" s="21">
        <f t="shared" si="5"/>
        <v>1484</v>
      </c>
    </row>
    <row r="28" spans="1:14" s="8" customFormat="1" ht="33.75" customHeight="1" x14ac:dyDescent="0.2">
      <c r="A28" s="22">
        <v>24</v>
      </c>
      <c r="B28" s="26" t="s">
        <v>32</v>
      </c>
      <c r="C28" s="22" t="s">
        <v>39</v>
      </c>
      <c r="D28" s="25">
        <v>2</v>
      </c>
      <c r="E28" s="21">
        <v>3113.66</v>
      </c>
      <c r="F28" s="21">
        <v>3861.2</v>
      </c>
      <c r="G28" s="21">
        <v>3674.12</v>
      </c>
      <c r="H28" s="23">
        <v>1</v>
      </c>
      <c r="I28" s="23">
        <f t="shared" si="0"/>
        <v>3549.66</v>
      </c>
      <c r="J28" s="21">
        <f t="shared" si="1"/>
        <v>389.00094035876054</v>
      </c>
      <c r="K28" s="24">
        <f t="shared" si="2"/>
        <v>10.958822545222938</v>
      </c>
      <c r="L28" s="23">
        <f t="shared" si="3"/>
        <v>7099.32</v>
      </c>
      <c r="M28" s="21">
        <f t="shared" si="4"/>
        <v>3113.66</v>
      </c>
      <c r="N28" s="21">
        <f t="shared" si="5"/>
        <v>6227.32</v>
      </c>
    </row>
    <row r="29" spans="1:14" s="8" customFormat="1" ht="33.75" customHeight="1" x14ac:dyDescent="0.2">
      <c r="A29" s="22">
        <v>25</v>
      </c>
      <c r="B29" s="26" t="s">
        <v>33</v>
      </c>
      <c r="C29" s="22" t="s">
        <v>39</v>
      </c>
      <c r="D29" s="25">
        <v>20</v>
      </c>
      <c r="E29" s="21">
        <v>122.16</v>
      </c>
      <c r="F29" s="21">
        <v>123.36</v>
      </c>
      <c r="G29" s="21">
        <v>144.15</v>
      </c>
      <c r="H29" s="23">
        <v>1</v>
      </c>
      <c r="I29" s="23">
        <f t="shared" si="0"/>
        <v>129.88999999999999</v>
      </c>
      <c r="J29" s="21">
        <f t="shared" si="1"/>
        <v>12.364089129410226</v>
      </c>
      <c r="K29" s="24">
        <f t="shared" si="2"/>
        <v>9.5188922391332884</v>
      </c>
      <c r="L29" s="23">
        <f t="shared" si="3"/>
        <v>2597.7999999999997</v>
      </c>
      <c r="M29" s="21">
        <f t="shared" si="4"/>
        <v>122.16</v>
      </c>
      <c r="N29" s="21">
        <f t="shared" si="5"/>
        <v>2443.1999999999998</v>
      </c>
    </row>
    <row r="30" spans="1:14" s="8" customFormat="1" ht="33.75" customHeight="1" x14ac:dyDescent="0.2">
      <c r="A30" s="22">
        <v>26</v>
      </c>
      <c r="B30" s="26" t="s">
        <v>33</v>
      </c>
      <c r="C30" s="22" t="s">
        <v>39</v>
      </c>
      <c r="D30" s="25">
        <v>40</v>
      </c>
      <c r="E30" s="21">
        <v>162.55000000000001</v>
      </c>
      <c r="F30" s="21">
        <v>141.74</v>
      </c>
      <c r="G30" s="21">
        <v>191.81</v>
      </c>
      <c r="H30" s="23">
        <v>1</v>
      </c>
      <c r="I30" s="23">
        <f t="shared" si="0"/>
        <v>165.36666666666667</v>
      </c>
      <c r="J30" s="21">
        <f t="shared" si="1"/>
        <v>25.153557071184348</v>
      </c>
      <c r="K30" s="24">
        <f t="shared" si="2"/>
        <v>15.210778313556347</v>
      </c>
      <c r="L30" s="23">
        <f t="shared" si="3"/>
        <v>6614.666666666667</v>
      </c>
      <c r="M30" s="21">
        <f t="shared" si="4"/>
        <v>162.55000000000001</v>
      </c>
      <c r="N30" s="21">
        <f t="shared" si="5"/>
        <v>6502</v>
      </c>
    </row>
    <row r="31" spans="1:14" s="8" customFormat="1" ht="33.75" customHeight="1" x14ac:dyDescent="0.2">
      <c r="A31" s="22">
        <v>27</v>
      </c>
      <c r="B31" s="26" t="s">
        <v>34</v>
      </c>
      <c r="C31" s="22" t="s">
        <v>39</v>
      </c>
      <c r="D31" s="25">
        <v>16</v>
      </c>
      <c r="E31" s="21">
        <v>105.33</v>
      </c>
      <c r="F31" s="21">
        <v>133.28</v>
      </c>
      <c r="G31" s="21">
        <v>124.29</v>
      </c>
      <c r="H31" s="23">
        <v>1</v>
      </c>
      <c r="I31" s="23">
        <f t="shared" si="0"/>
        <v>120.96666666666668</v>
      </c>
      <c r="J31" s="21">
        <f t="shared" si="1"/>
        <v>14.268287680493879</v>
      </c>
      <c r="K31" s="24">
        <f t="shared" si="2"/>
        <v>11.795222662298603</v>
      </c>
      <c r="L31" s="23">
        <f t="shared" si="3"/>
        <v>1935.4666666666669</v>
      </c>
      <c r="M31" s="21">
        <f t="shared" si="4"/>
        <v>105.33</v>
      </c>
      <c r="N31" s="21">
        <f t="shared" si="5"/>
        <v>1685.28</v>
      </c>
    </row>
    <row r="32" spans="1:14" s="8" customFormat="1" ht="33.75" customHeight="1" x14ac:dyDescent="0.2">
      <c r="A32" s="22">
        <v>28</v>
      </c>
      <c r="B32" s="26" t="s">
        <v>35</v>
      </c>
      <c r="C32" s="22" t="s">
        <v>39</v>
      </c>
      <c r="D32" s="25">
        <v>5</v>
      </c>
      <c r="E32" s="21">
        <v>223.04</v>
      </c>
      <c r="F32" s="21">
        <v>279.86</v>
      </c>
      <c r="G32" s="21">
        <v>263.19</v>
      </c>
      <c r="H32" s="23">
        <v>1</v>
      </c>
      <c r="I32" s="23">
        <f t="shared" si="0"/>
        <v>255.36333333333332</v>
      </c>
      <c r="J32" s="21">
        <f t="shared" si="1"/>
        <v>29.207372927624522</v>
      </c>
      <c r="K32" s="24">
        <f t="shared" si="2"/>
        <v>11.437575060746592</v>
      </c>
      <c r="L32" s="23">
        <f t="shared" si="3"/>
        <v>1276.8166666666666</v>
      </c>
      <c r="M32" s="21">
        <f t="shared" si="4"/>
        <v>223.04</v>
      </c>
      <c r="N32" s="21">
        <f t="shared" si="5"/>
        <v>1115.2</v>
      </c>
    </row>
    <row r="33" spans="1:14" s="8" customFormat="1" ht="33.75" customHeight="1" x14ac:dyDescent="0.2">
      <c r="A33" s="22">
        <v>29</v>
      </c>
      <c r="B33" s="26" t="s">
        <v>36</v>
      </c>
      <c r="C33" s="22" t="s">
        <v>39</v>
      </c>
      <c r="D33" s="25">
        <v>10</v>
      </c>
      <c r="E33" s="21">
        <v>241.18</v>
      </c>
      <c r="F33" s="21">
        <v>280.60000000000002</v>
      </c>
      <c r="G33" s="21">
        <v>284.58999999999997</v>
      </c>
      <c r="H33" s="23">
        <v>1</v>
      </c>
      <c r="I33" s="23">
        <f t="shared" si="0"/>
        <v>268.78999999999996</v>
      </c>
      <c r="J33" s="21">
        <f t="shared" si="1"/>
        <v>23.994043010714133</v>
      </c>
      <c r="K33" s="24">
        <f t="shared" si="2"/>
        <v>8.9266873807485911</v>
      </c>
      <c r="L33" s="23">
        <f t="shared" si="3"/>
        <v>2687.8999999999996</v>
      </c>
      <c r="M33" s="21">
        <f t="shared" si="4"/>
        <v>241.18</v>
      </c>
      <c r="N33" s="21">
        <f t="shared" si="5"/>
        <v>2411.8000000000002</v>
      </c>
    </row>
    <row r="34" spans="1:14" s="8" customFormat="1" ht="33.75" customHeight="1" x14ac:dyDescent="0.2">
      <c r="A34" s="22">
        <v>30</v>
      </c>
      <c r="B34" s="26" t="s">
        <v>36</v>
      </c>
      <c r="C34" s="22" t="s">
        <v>39</v>
      </c>
      <c r="D34" s="25">
        <v>16</v>
      </c>
      <c r="E34" s="21">
        <v>311.89999999999998</v>
      </c>
      <c r="F34" s="21">
        <v>357.41</v>
      </c>
      <c r="G34" s="21">
        <v>368.04</v>
      </c>
      <c r="H34" s="23">
        <v>1</v>
      </c>
      <c r="I34" s="23">
        <f t="shared" si="0"/>
        <v>345.7833333333333</v>
      </c>
      <c r="J34" s="21">
        <f t="shared" si="1"/>
        <v>29.821291610749103</v>
      </c>
      <c r="K34" s="24">
        <f t="shared" si="2"/>
        <v>8.6242709627654435</v>
      </c>
      <c r="L34" s="23">
        <f t="shared" si="3"/>
        <v>5532.5333333333328</v>
      </c>
      <c r="M34" s="21">
        <f t="shared" si="4"/>
        <v>311.89999999999998</v>
      </c>
      <c r="N34" s="21">
        <f t="shared" si="5"/>
        <v>4990.3999999999996</v>
      </c>
    </row>
    <row r="35" spans="1:14" s="8" customFormat="1" ht="33.75" customHeight="1" x14ac:dyDescent="0.2">
      <c r="A35" s="22">
        <v>31</v>
      </c>
      <c r="B35" s="26" t="s">
        <v>36</v>
      </c>
      <c r="C35" s="22" t="s">
        <v>39</v>
      </c>
      <c r="D35" s="25">
        <v>5</v>
      </c>
      <c r="E35" s="21">
        <v>782.82</v>
      </c>
      <c r="F35" s="21">
        <v>532.55999999999995</v>
      </c>
      <c r="G35" s="21">
        <v>923.73</v>
      </c>
      <c r="H35" s="23">
        <v>1</v>
      </c>
      <c r="I35" s="23">
        <f t="shared" si="0"/>
        <v>746.37</v>
      </c>
      <c r="J35" s="21">
        <f t="shared" si="1"/>
        <v>198.11598648266587</v>
      </c>
      <c r="K35" s="24">
        <f t="shared" si="2"/>
        <v>26.543937521961748</v>
      </c>
      <c r="L35" s="23">
        <f t="shared" si="3"/>
        <v>3731.85</v>
      </c>
      <c r="M35" s="21">
        <f t="shared" si="4"/>
        <v>782.82</v>
      </c>
      <c r="N35" s="21">
        <f t="shared" si="5"/>
        <v>3914.1000000000004</v>
      </c>
    </row>
    <row r="36" spans="1:14" s="8" customFormat="1" ht="33.75" customHeight="1" x14ac:dyDescent="0.2">
      <c r="A36" s="22">
        <v>32</v>
      </c>
      <c r="B36" s="26" t="s">
        <v>37</v>
      </c>
      <c r="C36" s="22" t="s">
        <v>39</v>
      </c>
      <c r="D36" s="25">
        <v>10</v>
      </c>
      <c r="E36" s="21">
        <v>182.08</v>
      </c>
      <c r="F36" s="21">
        <v>207.72</v>
      </c>
      <c r="G36" s="21">
        <v>214.86</v>
      </c>
      <c r="H36" s="23">
        <v>1</v>
      </c>
      <c r="I36" s="23">
        <f t="shared" si="0"/>
        <v>201.55333333333337</v>
      </c>
      <c r="J36" s="21">
        <f t="shared" si="1"/>
        <v>17.238124414603035</v>
      </c>
      <c r="K36" s="24">
        <f t="shared" si="2"/>
        <v>8.5526367287085456</v>
      </c>
      <c r="L36" s="23">
        <f t="shared" si="3"/>
        <v>2015.5333333333338</v>
      </c>
      <c r="M36" s="21">
        <f t="shared" si="4"/>
        <v>182.08</v>
      </c>
      <c r="N36" s="21">
        <f t="shared" si="5"/>
        <v>1820.8000000000002</v>
      </c>
    </row>
    <row r="37" spans="1:14" s="8" customFormat="1" ht="33.75" customHeight="1" x14ac:dyDescent="0.2">
      <c r="A37" s="22">
        <v>33</v>
      </c>
      <c r="B37" s="26" t="s">
        <v>26</v>
      </c>
      <c r="C37" s="22" t="s">
        <v>39</v>
      </c>
      <c r="D37" s="25">
        <v>72</v>
      </c>
      <c r="E37" s="21">
        <v>2.93</v>
      </c>
      <c r="F37" s="21">
        <v>4.57</v>
      </c>
      <c r="G37" s="21">
        <v>3.46</v>
      </c>
      <c r="H37" s="23">
        <v>1</v>
      </c>
      <c r="I37" s="23">
        <f t="shared" si="0"/>
        <v>3.6533333333333338</v>
      </c>
      <c r="J37" s="21">
        <f t="shared" si="1"/>
        <v>0.83691895266706251</v>
      </c>
      <c r="K37" s="24">
        <f t="shared" si="2"/>
        <v>22.908365492711564</v>
      </c>
      <c r="L37" s="23">
        <f t="shared" si="3"/>
        <v>263.04000000000002</v>
      </c>
      <c r="M37" s="21">
        <f t="shared" si="4"/>
        <v>2.93</v>
      </c>
      <c r="N37" s="21">
        <f t="shared" si="5"/>
        <v>210.96</v>
      </c>
    </row>
    <row r="38" spans="1:14" s="8" customFormat="1" ht="33.75" customHeight="1" x14ac:dyDescent="0.2">
      <c r="A38" s="22">
        <v>34</v>
      </c>
      <c r="B38" s="26" t="s">
        <v>38</v>
      </c>
      <c r="C38" s="22" t="s">
        <v>39</v>
      </c>
      <c r="D38" s="25">
        <v>1</v>
      </c>
      <c r="E38" s="21">
        <v>482.57</v>
      </c>
      <c r="F38" s="21">
        <v>532.55999999999995</v>
      </c>
      <c r="G38" s="21">
        <v>569.42999999999995</v>
      </c>
      <c r="H38" s="23">
        <v>1</v>
      </c>
      <c r="I38" s="23">
        <f t="shared" si="0"/>
        <v>528.18666666666661</v>
      </c>
      <c r="J38" s="21">
        <f t="shared" si="1"/>
        <v>43.594832644859771</v>
      </c>
      <c r="K38" s="24">
        <f t="shared" si="2"/>
        <v>8.2536791244622698</v>
      </c>
      <c r="L38" s="23">
        <f t="shared" si="3"/>
        <v>528.18666666666661</v>
      </c>
      <c r="M38" s="21">
        <f t="shared" si="4"/>
        <v>482.57</v>
      </c>
      <c r="N38" s="21">
        <f>D38*M38</f>
        <v>482.57</v>
      </c>
    </row>
    <row r="39" spans="1:14" ht="29.25" customHeight="1" x14ac:dyDescent="0.2">
      <c r="A39" s="37" t="s">
        <v>18</v>
      </c>
      <c r="B39" s="38"/>
      <c r="C39" s="38"/>
      <c r="D39" s="38"/>
      <c r="E39" s="38"/>
      <c r="F39" s="38"/>
      <c r="G39" s="38"/>
      <c r="H39" s="38"/>
      <c r="I39" s="27"/>
      <c r="J39" s="28"/>
      <c r="K39" s="28"/>
      <c r="L39" s="27"/>
      <c r="M39" s="29"/>
      <c r="N39" s="21">
        <f>SUM(N5:N38)</f>
        <v>149985.99999999994</v>
      </c>
    </row>
    <row r="40" spans="1:14" ht="34.5" customHeight="1" x14ac:dyDescent="0.2">
      <c r="A40" s="14"/>
      <c r="B40" s="48" t="s">
        <v>43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spans="1:14" ht="21.75" customHeight="1" x14ac:dyDescent="0.25">
      <c r="A41" s="16"/>
      <c r="B41" s="17" t="s">
        <v>7</v>
      </c>
      <c r="C41" s="39">
        <v>46302</v>
      </c>
      <c r="D41" s="40"/>
      <c r="E41" s="40"/>
      <c r="F41" s="11"/>
      <c r="G41" s="12"/>
      <c r="H41" s="13"/>
      <c r="I41" s="13"/>
      <c r="J41" s="13"/>
      <c r="K41" s="13"/>
      <c r="L41" s="13"/>
      <c r="M41" s="13"/>
      <c r="N41" s="13"/>
    </row>
    <row r="42" spans="1:14" ht="21.75" hidden="1" customHeight="1" x14ac:dyDescent="0.2">
      <c r="A42" s="36" t="s">
        <v>9</v>
      </c>
      <c r="B42" s="36"/>
      <c r="C42" s="36"/>
      <c r="D42" s="18"/>
      <c r="E42" s="5"/>
      <c r="F42" s="4"/>
      <c r="G42" s="5"/>
      <c r="H42" s="6"/>
      <c r="I42" s="6"/>
      <c r="J42" s="6"/>
      <c r="K42" s="6"/>
      <c r="L42" s="6"/>
      <c r="M42" s="6"/>
      <c r="N42" s="6"/>
    </row>
    <row r="43" spans="1:14" ht="21.75" customHeight="1" x14ac:dyDescent="0.25">
      <c r="A43" s="15"/>
      <c r="B43" s="17"/>
      <c r="C43" s="35"/>
      <c r="D43" s="35"/>
      <c r="E43" s="35"/>
      <c r="F43" s="30"/>
      <c r="G43" s="30"/>
    </row>
    <row r="44" spans="1:14" ht="46.5" customHeight="1" x14ac:dyDescent="0.2"/>
    <row r="45" spans="1:14" ht="36" customHeight="1" x14ac:dyDescent="0.2"/>
    <row r="46" spans="1:14" ht="36" customHeight="1" x14ac:dyDescent="0.2"/>
    <row r="47" spans="1:14" ht="36" customHeight="1" x14ac:dyDescent="0.2"/>
    <row r="48" spans="1:14" ht="36" customHeight="1" x14ac:dyDescent="0.2"/>
    <row r="49" spans="1:14" ht="55.5" customHeight="1" x14ac:dyDescent="0.2"/>
    <row r="50" spans="1:14" ht="36" customHeight="1" x14ac:dyDescent="0.2"/>
    <row r="51" spans="1:14" ht="36" customHeight="1" x14ac:dyDescent="0.2"/>
    <row r="52" spans="1:14" ht="52.5" customHeight="1" x14ac:dyDescent="0.2"/>
    <row r="53" spans="1:14" ht="51" customHeight="1" x14ac:dyDescent="0.2"/>
    <row r="54" spans="1:14" s="3" customFormat="1" ht="32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s="3" customFormat="1" ht="52.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5.75" customHeight="1" x14ac:dyDescent="0.2"/>
    <row r="57" spans="1:14" s="6" customFormat="1" ht="14.2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s="6" customFormat="1" ht="14.2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s="6" customFormat="1" ht="32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s="7" customFormat="1" ht="21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6" customFormat="1" ht="14.2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autoFilter ref="A4:N40"/>
  <mergeCells count="18">
    <mergeCell ref="A1:N1"/>
    <mergeCell ref="A3:A4"/>
    <mergeCell ref="B3:B4"/>
    <mergeCell ref="C3:C4"/>
    <mergeCell ref="D3:D4"/>
    <mergeCell ref="E3:G3"/>
    <mergeCell ref="I3:K3"/>
    <mergeCell ref="C2:N2"/>
    <mergeCell ref="H3:H4"/>
    <mergeCell ref="B40:N40"/>
    <mergeCell ref="F43:G43"/>
    <mergeCell ref="L3:L4"/>
    <mergeCell ref="M3:M4"/>
    <mergeCell ref="N3:N4"/>
    <mergeCell ref="C43:E43"/>
    <mergeCell ref="A42:C42"/>
    <mergeCell ref="A39:H39"/>
    <mergeCell ref="C41:E4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2026-06-16T13:05:04Z</cp:lastPrinted>
  <dcterms:created xsi:type="dcterms:W3CDTF">2014-01-15T18:15:09Z</dcterms:created>
  <dcterms:modified xsi:type="dcterms:W3CDTF">2026-10-07T12:07:38Z</dcterms:modified>
</cp:coreProperties>
</file>