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200" windowHeight="6915"/>
  </bookViews>
  <sheets>
    <sheet name="Расчет цены (2)" sheetId="3" r:id="rId1"/>
    <sheet name="Лист1" sheetId="4" r:id="rId2"/>
  </sheets>
  <calcPr calcId="124519"/>
</workbook>
</file>

<file path=xl/calcChain.xml><?xml version="1.0" encoding="utf-8"?>
<calcChain xmlns="http://schemas.openxmlformats.org/spreadsheetml/2006/main">
  <c r="G13" i="3"/>
  <c r="F13"/>
  <c r="N12" l="1"/>
  <c r="J12"/>
  <c r="K12"/>
  <c r="L12" s="1"/>
  <c r="M12"/>
  <c r="M8" l="1"/>
  <c r="M9"/>
  <c r="M10"/>
  <c r="M11"/>
  <c r="M7"/>
  <c r="N11" l="1"/>
  <c r="J7"/>
  <c r="K7"/>
  <c r="N7"/>
  <c r="J8"/>
  <c r="K8"/>
  <c r="N8"/>
  <c r="J9"/>
  <c r="K9"/>
  <c r="N9"/>
  <c r="J10"/>
  <c r="K10"/>
  <c r="N10"/>
  <c r="J11"/>
  <c r="K11"/>
  <c r="N13" l="1"/>
  <c r="L9"/>
  <c r="L7"/>
  <c r="L10"/>
  <c r="L11"/>
  <c r="L8"/>
</calcChain>
</file>

<file path=xl/sharedStrings.xml><?xml version="1.0" encoding="utf-8"?>
<sst xmlns="http://schemas.openxmlformats.org/spreadsheetml/2006/main" count="46" uniqueCount="38">
  <si>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</si>
  <si>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</si>
  <si>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</si>
  <si>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</si>
  <si>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</si>
  <si>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</si>
  <si>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Применяемый коэффициент</t>
  </si>
  <si>
    <t>Коммерческие предложения, данные реестра контрактов (руб./ед.изм.)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</si>
  <si>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</si>
  <si>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</si>
  <si>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</si>
  <si>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Устанновленая цена за единицу измерения, руб.</t>
  </si>
  <si>
    <t>Всего</t>
  </si>
  <si>
    <t>Обоснование начальной (максимальной) цены контракта</t>
  </si>
  <si>
    <t>Приложение к извещению
об осуществлении закупки</t>
  </si>
  <si>
    <t>В соответствии с описанием объекта закупки</t>
  </si>
  <si>
    <t>Однородность совокупности значений выявленных цен, используемых в расчете Н(М)ЦК</t>
  </si>
  <si>
    <t>Установленная Н(М)ЦК, руб.</t>
  </si>
  <si>
    <r>
      <rPr>
        <b/>
        <sz val="12"/>
        <color indexed="8"/>
        <rFont val="Times New Roman"/>
        <family val="1"/>
        <charset val="204"/>
      </rPr>
      <t>Используемый метод определения Н(М)ЦК: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</si>
  <si>
    <t xml:space="preserve">Начальная (максимальная) цена за единицу услуги  принята в сумме  36 350 (тридцать шесть тысяч триста пятьдесят) рублей 00 копеек. </t>
  </si>
  <si>
    <t>* Невозможно определить количество (объем) закупаемых товаров, работ, услуг.</t>
  </si>
  <si>
    <t>В соответствии с ч. 24 ст. 22 Закона № 44-ФЗ оплата поставки товара, выполнения работы или оказания услуги осуществляется по цене единицы товара, работы, услуги исходя из количества товара, поставка которого будет осуществлена в ходе исполнения контракта, объема фактически выполненной работы или оказанной услуги, но в размере, не превышающем максимального значения цены контракта, указанного в извещении об осуществлении закупки и документации о закупке</t>
  </si>
  <si>
    <t xml:space="preserve">Наименование объекта закупки </t>
  </si>
  <si>
    <t xml:space="preserve">Основные характеристики объекта закупки </t>
  </si>
  <si>
    <t>Компл.</t>
  </si>
  <si>
    <t xml:space="preserve">Шт. </t>
  </si>
  <si>
    <t>Шт.</t>
  </si>
  <si>
    <t>Предмет контракта: Поставка имущества гражданской обороны</t>
  </si>
  <si>
    <t xml:space="preserve">Респиратор газодымозащитный «Шанс» или эквивалент
ОКПД 2: 32.99.11.120  </t>
  </si>
  <si>
    <t xml:space="preserve">Индивидуальный противохимический пакет ИПП- 11  или эквивалент
ОКПД 2: 21.20.24.140 </t>
  </si>
  <si>
    <t xml:space="preserve">Комплект индивидуальный противоожоговый с перевязочным пакетом (КИП)
ОКПД 2: 21.20.24.140 </t>
  </si>
  <si>
    <t>Начальная (максимальная) цена контракта установлена на основании минимального ценового предложения.</t>
  </si>
  <si>
    <t>ИНИЦИАТОР ЗАКУПКИ: Инженер                                       Зинковская Ю.В.</t>
  </si>
  <si>
    <t>Дата подготовки обоснования НМЦК: 20.10.2026</t>
  </si>
  <si>
    <t xml:space="preserve">Комплект индивидуальный медицинский гражданской защиты или эквивалент               ОКПД 2: 21.20.24.170 </t>
  </si>
  <si>
    <t xml:space="preserve">Санитарная сумка с укладкой для оказания первой помощи НАСФ и НФГО или эквивалент
ОКПД 2: 21.20.24.170 </t>
  </si>
  <si>
    <t>Противогаз фильтрующий  ГП-21У  или эквивалент 
ОКПД:32.99.11.110</t>
  </si>
  <si>
    <t xml:space="preserve">Начальная (максимальная) цена контракта принята в сумме 222 399,00 (Двести двадцать две тысячи триста девяносто девять) рублей 00 копеек.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</si>
</sst>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/>
    <xf numFmtId="0" fontId="9" fillId="0" borderId="0" xfId="0" applyFont="1" applyBorder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/>
    <xf numFmtId="0" fontId="6" fillId="0" borderId="0" xfId="0" applyFont="1" applyBorder="1"/>
    <xf numFmtId="0" fontId="1" fillId="0" borderId="0" xfId="0" applyFont="1" applyBorder="1"/>
    <xf numFmtId="0" fontId="2" fillId="0" borderId="0" xfId="0" applyFont="1"/>
    <xf numFmtId="4" fontId="2" fillId="0" borderId="0" xfId="0" applyNumberFormat="1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6" fillId="0" borderId="0" xfId="0" applyNumberFormat="1" applyFont="1" applyFill="1" applyAlignment="1">
      <alignment horizontal="left"/>
    </xf>
    <xf numFmtId="0" fontId="6" fillId="0" borderId="0" xfId="0" applyFont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</xdr:row>
      <xdr:rowOff>952500</xdr:rowOff>
    </xdr:from>
    <xdr:to>
      <xdr:col>12</xdr:col>
      <xdr:colOff>0</xdr:colOff>
      <xdr:row>5</xdr:row>
      <xdr:rowOff>1304925</xdr:rowOff>
    </xdr:to>
    <xdr:pic>
      <xdr:nvPicPr>
        <xdr:cNvPr id="40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620250" y="33623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5</xdr:row>
      <xdr:rowOff>923925</xdr:rowOff>
    </xdr:from>
    <xdr:to>
      <xdr:col>10</xdr:col>
      <xdr:colOff>1019175</xdr:colOff>
      <xdr:row>5</xdr:row>
      <xdr:rowOff>1362075</xdr:rowOff>
    </xdr:to>
    <xdr:pic>
      <xdr:nvPicPr>
        <xdr:cNvPr id="40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91550" y="33337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B8" sqref="B8"/>
    </sheetView>
  </sheetViews>
  <sheetFormatPr defaultRowHeight="12.75"/>
  <cols>
    <col min="1" max="1" width="3.140625" style="16" customWidth="1"/>
    <col min="2" max="2" width="36.28515625" style="16" customWidth="1"/>
    <col min="3" max="3" width="21" style="16" customWidth="1"/>
    <col min="4" max="4" width="5.85546875" style="16" customWidth="1"/>
    <col min="5" max="5" width="3.5703125" style="16" customWidth="1"/>
    <col min="6" max="6" width="14.7109375" style="16" customWidth="1"/>
    <col min="7" max="7" width="16" style="16" customWidth="1"/>
    <col min="8" max="8" width="14.42578125" style="16" customWidth="1"/>
    <col min="9" max="9" width="5.5703125" style="16" customWidth="1"/>
    <col min="10" max="10" width="15.5703125" style="16" customWidth="1"/>
    <col min="11" max="11" width="15.42578125" style="16" customWidth="1"/>
    <col min="12" max="13" width="14.28515625" style="16" customWidth="1"/>
    <col min="14" max="14" width="15.140625" style="16" customWidth="1"/>
    <col min="15" max="16384" width="9.140625" style="1"/>
  </cols>
  <sheetData>
    <row r="1" spans="1:14" ht="24.75" customHeight="1">
      <c r="A1" s="44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7.25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29.25" customHeight="1">
      <c r="A3" s="35" t="s">
        <v>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52.5" customHeight="1">
      <c r="A4" s="38" t="s">
        <v>18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39" customHeight="1">
      <c r="A5" s="39" t="s">
        <v>0</v>
      </c>
      <c r="B5" s="39" t="s">
        <v>22</v>
      </c>
      <c r="C5" s="39" t="s">
        <v>23</v>
      </c>
      <c r="D5" s="39" t="s">
        <v>1</v>
      </c>
      <c r="E5" s="39" t="s">
        <v>2</v>
      </c>
      <c r="F5" s="40" t="s">
        <v>7</v>
      </c>
      <c r="G5" s="40"/>
      <c r="H5" s="40"/>
      <c r="I5" s="40"/>
      <c r="J5" s="41" t="s">
        <v>16</v>
      </c>
      <c r="K5" s="41"/>
      <c r="L5" s="41"/>
      <c r="M5" s="41" t="s">
        <v>11</v>
      </c>
      <c r="N5" s="40" t="s">
        <v>17</v>
      </c>
    </row>
    <row r="6" spans="1:14" ht="97.5" customHeight="1">
      <c r="A6" s="39"/>
      <c r="B6" s="39"/>
      <c r="C6" s="39"/>
      <c r="D6" s="39"/>
      <c r="E6" s="39"/>
      <c r="F6" s="20" t="s">
        <v>8</v>
      </c>
      <c r="G6" s="20" t="s">
        <v>9</v>
      </c>
      <c r="H6" s="20" t="s">
        <v>10</v>
      </c>
      <c r="I6" s="20" t="s">
        <v>6</v>
      </c>
      <c r="J6" s="21" t="s">
        <v>5</v>
      </c>
      <c r="K6" s="21" t="s">
        <v>3</v>
      </c>
      <c r="L6" s="13" t="s">
        <v>4</v>
      </c>
      <c r="M6" s="41"/>
      <c r="N6" s="40"/>
    </row>
    <row r="7" spans="1:14" ht="38.25">
      <c r="A7" s="22">
        <v>1</v>
      </c>
      <c r="B7" s="43" t="s">
        <v>34</v>
      </c>
      <c r="C7" s="12" t="s">
        <v>15</v>
      </c>
      <c r="D7" s="18" t="s">
        <v>24</v>
      </c>
      <c r="E7" s="26">
        <v>48</v>
      </c>
      <c r="F7" s="23">
        <v>681</v>
      </c>
      <c r="G7" s="24">
        <v>812</v>
      </c>
      <c r="H7" s="23"/>
      <c r="I7" s="20"/>
      <c r="J7" s="2">
        <f t="shared" ref="J7:J11" si="0">AVERAGE(F7:H7)</f>
        <v>746.5</v>
      </c>
      <c r="K7" s="3">
        <f t="shared" ref="K7:K11" si="1">STDEV(F7:G7)</f>
        <v>92.630988335437721</v>
      </c>
      <c r="L7" s="3">
        <f t="shared" ref="L7:L11" si="2">K7/J7*100</f>
        <v>12.408705738169822</v>
      </c>
      <c r="M7" s="3">
        <f>F7</f>
        <v>681</v>
      </c>
      <c r="N7" s="19">
        <f t="shared" ref="N7:N10" si="3">E7*M7</f>
        <v>32688</v>
      </c>
    </row>
    <row r="8" spans="1:14" ht="51">
      <c r="A8" s="22">
        <v>2</v>
      </c>
      <c r="B8" s="43" t="s">
        <v>35</v>
      </c>
      <c r="C8" s="12" t="s">
        <v>15</v>
      </c>
      <c r="D8" s="18" t="s">
        <v>24</v>
      </c>
      <c r="E8" s="26">
        <v>5</v>
      </c>
      <c r="F8" s="23">
        <v>3665</v>
      </c>
      <c r="G8" s="24">
        <v>4088</v>
      </c>
      <c r="H8" s="23"/>
      <c r="I8" s="20"/>
      <c r="J8" s="2">
        <f t="shared" si="0"/>
        <v>3876.5</v>
      </c>
      <c r="K8" s="3">
        <f t="shared" si="1"/>
        <v>299.10616844190963</v>
      </c>
      <c r="L8" s="3">
        <f t="shared" si="2"/>
        <v>7.7158820699576847</v>
      </c>
      <c r="M8" s="3">
        <f t="shared" ref="M8:M11" si="4">F8</f>
        <v>3665</v>
      </c>
      <c r="N8" s="19">
        <f t="shared" si="3"/>
        <v>18325</v>
      </c>
    </row>
    <row r="9" spans="1:14" ht="38.25">
      <c r="A9" s="22">
        <v>3</v>
      </c>
      <c r="B9" s="43" t="s">
        <v>28</v>
      </c>
      <c r="C9" s="12" t="s">
        <v>15</v>
      </c>
      <c r="D9" s="18" t="s">
        <v>25</v>
      </c>
      <c r="E9" s="26">
        <v>4</v>
      </c>
      <c r="F9" s="23">
        <v>2549</v>
      </c>
      <c r="G9" s="24">
        <v>2774</v>
      </c>
      <c r="H9" s="23"/>
      <c r="I9" s="20"/>
      <c r="J9" s="2">
        <f t="shared" si="0"/>
        <v>2661.5</v>
      </c>
      <c r="K9" s="3">
        <f t="shared" si="1"/>
        <v>159.0990257669732</v>
      </c>
      <c r="L9" s="3">
        <f t="shared" si="2"/>
        <v>5.9777954449360582</v>
      </c>
      <c r="M9" s="3">
        <f t="shared" si="4"/>
        <v>2549</v>
      </c>
      <c r="N9" s="19">
        <f t="shared" si="3"/>
        <v>10196</v>
      </c>
    </row>
    <row r="10" spans="1:14" ht="38.25">
      <c r="A10" s="22">
        <v>4</v>
      </c>
      <c r="B10" s="43" t="s">
        <v>29</v>
      </c>
      <c r="C10" s="12" t="s">
        <v>15</v>
      </c>
      <c r="D10" s="18" t="s">
        <v>26</v>
      </c>
      <c r="E10" s="26">
        <v>48</v>
      </c>
      <c r="F10" s="23">
        <v>77</v>
      </c>
      <c r="G10" s="24">
        <v>91</v>
      </c>
      <c r="H10" s="23"/>
      <c r="I10" s="20"/>
      <c r="J10" s="2">
        <f t="shared" si="0"/>
        <v>84</v>
      </c>
      <c r="K10" s="3">
        <f t="shared" si="1"/>
        <v>9.8994949366116654</v>
      </c>
      <c r="L10" s="3">
        <f t="shared" si="2"/>
        <v>11.785113019775793</v>
      </c>
      <c r="M10" s="3">
        <f t="shared" si="4"/>
        <v>77</v>
      </c>
      <c r="N10" s="19">
        <f t="shared" si="3"/>
        <v>3696</v>
      </c>
    </row>
    <row r="11" spans="1:14" ht="51">
      <c r="A11" s="22">
        <v>5</v>
      </c>
      <c r="B11" s="43" t="s">
        <v>30</v>
      </c>
      <c r="C11" s="12" t="s">
        <v>15</v>
      </c>
      <c r="D11" s="18" t="s">
        <v>26</v>
      </c>
      <c r="E11" s="26">
        <v>48</v>
      </c>
      <c r="F11" s="23">
        <v>181</v>
      </c>
      <c r="G11" s="24">
        <v>195</v>
      </c>
      <c r="H11" s="23"/>
      <c r="I11" s="20"/>
      <c r="J11" s="2">
        <f t="shared" si="0"/>
        <v>188</v>
      </c>
      <c r="K11" s="3">
        <f t="shared" si="1"/>
        <v>9.8994949366116654</v>
      </c>
      <c r="L11" s="3">
        <f t="shared" si="2"/>
        <v>5.2656887960700347</v>
      </c>
      <c r="M11" s="3">
        <f t="shared" si="4"/>
        <v>181</v>
      </c>
      <c r="N11" s="19">
        <f>E11*M11</f>
        <v>8688</v>
      </c>
    </row>
    <row r="12" spans="1:14" ht="38.25">
      <c r="A12" s="22">
        <v>6</v>
      </c>
      <c r="B12" s="43" t="s">
        <v>36</v>
      </c>
      <c r="C12" s="12" t="s">
        <v>15</v>
      </c>
      <c r="D12" s="18" t="s">
        <v>26</v>
      </c>
      <c r="E12" s="26">
        <v>21</v>
      </c>
      <c r="F12" s="23">
        <v>7086</v>
      </c>
      <c r="G12" s="24">
        <v>7459</v>
      </c>
      <c r="H12" s="23"/>
      <c r="I12" s="20"/>
      <c r="J12" s="2">
        <f t="shared" ref="J12" si="5">AVERAGE(F12:H12)</f>
        <v>7272.5</v>
      </c>
      <c r="K12" s="3">
        <f t="shared" ref="K12" si="6">STDEV(F12:G12)</f>
        <v>263.75082938258225</v>
      </c>
      <c r="L12" s="3">
        <f t="shared" ref="L12" si="7">K12/J12*100</f>
        <v>3.626687237986693</v>
      </c>
      <c r="M12" s="3">
        <f t="shared" ref="M12" si="8">F12</f>
        <v>7086</v>
      </c>
      <c r="N12" s="19">
        <f>E12*M12</f>
        <v>148806</v>
      </c>
    </row>
    <row r="13" spans="1:14" s="5" customFormat="1" ht="23.25" customHeight="1">
      <c r="A13" s="33" t="s">
        <v>12</v>
      </c>
      <c r="B13" s="33"/>
      <c r="C13" s="33"/>
      <c r="D13" s="33"/>
      <c r="E13" s="25"/>
      <c r="F13" s="4">
        <f>E7*F7+E8*F8+E9*F9+E10*F10+E11*F11+E12*F12</f>
        <v>222399</v>
      </c>
      <c r="G13" s="4">
        <f>E7*G7+E8*G8+E9*G9+E10*G10+E11*G11+E12*G12</f>
        <v>240879</v>
      </c>
      <c r="H13" s="4"/>
      <c r="I13" s="4"/>
      <c r="J13" s="4"/>
      <c r="K13" s="4"/>
      <c r="L13" s="4"/>
      <c r="M13" s="4"/>
      <c r="N13" s="4">
        <f>SUM(N7:N12)</f>
        <v>222399</v>
      </c>
    </row>
    <row r="14" spans="1:1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14"/>
      <c r="M14" s="14"/>
      <c r="N14" s="14"/>
    </row>
    <row r="15" spans="1:14" s="30" customFormat="1" ht="15.75">
      <c r="A15" s="27"/>
      <c r="B15" s="28" t="s">
        <v>31</v>
      </c>
      <c r="C15" s="27"/>
      <c r="D15" s="27"/>
      <c r="E15" s="27"/>
      <c r="F15" s="29"/>
      <c r="G15" s="27"/>
      <c r="H15" s="27"/>
      <c r="I15" s="27"/>
      <c r="J15" s="27"/>
      <c r="K15" s="27"/>
      <c r="L15" s="27"/>
      <c r="M15" s="27"/>
      <c r="N15" s="27"/>
    </row>
    <row r="16" spans="1:14" s="30" customForma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s="30" customFormat="1" ht="15.75">
      <c r="A17" s="27"/>
      <c r="B17" s="7" t="s">
        <v>37</v>
      </c>
      <c r="C17" s="27"/>
      <c r="D17" s="27"/>
      <c r="E17" s="31"/>
      <c r="F17" s="28"/>
      <c r="G17" s="27"/>
      <c r="H17" s="27"/>
      <c r="I17" s="27"/>
      <c r="J17" s="27"/>
      <c r="K17" s="27"/>
      <c r="L17" s="27"/>
      <c r="M17" s="27"/>
      <c r="N17" s="27"/>
    </row>
    <row r="18" spans="1:14" s="30" customFormat="1"/>
    <row r="19" spans="1:14" s="30" customFormat="1" ht="15.75">
      <c r="B19" s="37" t="s">
        <v>33</v>
      </c>
      <c r="C19" s="37"/>
      <c r="D19" s="36"/>
      <c r="E19" s="36"/>
      <c r="F19" s="36"/>
    </row>
    <row r="20" spans="1:14" s="30" customFormat="1"/>
    <row r="21" spans="1:14" s="30" customFormat="1" ht="15.75">
      <c r="B21" s="32" t="s">
        <v>32</v>
      </c>
    </row>
    <row r="22" spans="1:14" s="30" customFormat="1"/>
    <row r="24" spans="1:14">
      <c r="G24" s="17"/>
    </row>
  </sheetData>
  <mergeCells count="16">
    <mergeCell ref="A13:D13"/>
    <mergeCell ref="A2:N2"/>
    <mergeCell ref="A3:N3"/>
    <mergeCell ref="A1:N1"/>
    <mergeCell ref="D19:F19"/>
    <mergeCell ref="B19:C19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31496062992125984" right="0.11811023622047245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N10"/>
  <sheetViews>
    <sheetView workbookViewId="0">
      <selection activeCell="A7" sqref="A7:XFD10"/>
    </sheetView>
  </sheetViews>
  <sheetFormatPr defaultRowHeight="15"/>
  <sheetData>
    <row r="7" spans="1:14" s="1" customFormat="1" ht="15" customHeight="1">
      <c r="A7" s="6"/>
      <c r="B7" s="7" t="s">
        <v>19</v>
      </c>
      <c r="C7" s="6"/>
      <c r="D7" s="6"/>
      <c r="E7" s="6"/>
      <c r="F7" s="8"/>
      <c r="G7" s="6"/>
      <c r="H7" s="6"/>
      <c r="I7" s="6"/>
      <c r="J7" s="6"/>
      <c r="K7" s="6"/>
      <c r="L7" s="6"/>
      <c r="M7" s="6"/>
      <c r="N7" s="6"/>
    </row>
    <row r="8" spans="1:14" s="1" customFormat="1" ht="15" customHeight="1">
      <c r="A8" s="6"/>
      <c r="B8" s="7"/>
      <c r="C8" s="6"/>
      <c r="D8" s="6"/>
      <c r="E8" s="6"/>
      <c r="F8" s="8"/>
      <c r="G8" s="6"/>
      <c r="H8" s="6"/>
      <c r="I8" s="6"/>
      <c r="J8" s="6"/>
      <c r="K8" s="6"/>
      <c r="L8" s="6"/>
      <c r="M8" s="6"/>
      <c r="N8" s="6"/>
    </row>
    <row r="9" spans="1:14" s="1" customFormat="1" ht="15" customHeight="1">
      <c r="A9" s="6"/>
      <c r="B9" s="9" t="s">
        <v>20</v>
      </c>
      <c r="C9" s="10"/>
      <c r="D9" s="10"/>
      <c r="E9" s="10"/>
      <c r="F9" s="11"/>
      <c r="G9" s="10"/>
      <c r="H9" s="10"/>
      <c r="I9" s="10"/>
      <c r="J9" s="10"/>
      <c r="K9" s="10"/>
      <c r="L9" s="6"/>
      <c r="M9" s="6"/>
      <c r="N9" s="6"/>
    </row>
    <row r="10" spans="1:14" s="1" customFormat="1" ht="66.75" customHeight="1">
      <c r="A10" s="6"/>
      <c r="B10" s="42" t="s">
        <v>21</v>
      </c>
      <c r="C10" s="42"/>
      <c r="D10" s="42"/>
      <c r="E10" s="42"/>
      <c r="F10" s="42"/>
      <c r="G10" s="42"/>
      <c r="H10" s="42"/>
      <c r="I10" s="42"/>
      <c r="J10" s="42"/>
      <c r="K10" s="42"/>
      <c r="L10" s="6"/>
      <c r="M10" s="6"/>
      <c r="N10" s="6"/>
    </row>
  </sheetData>
  <mergeCells count="1">
    <mergeCell ref="B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2026-10-21T10:45:57Z</cp:lastPrinted>
  <dcterms:created xsi:type="dcterms:W3CDTF">2014-01-15T18:15:09Z</dcterms:created>
  <dcterms:modified xsi:type="dcterms:W3CDTF">2026-10-21T11:21:16Z</dcterms:modified>
</cp:coreProperties>
</file>