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ocuments\2026 год\Единственный поставщик\112 Спортивный инвентарь\"/>
    </mc:Choice>
  </mc:AlternateContent>
  <bookViews>
    <workbookView xWindow="0" yWindow="0" windowWidth="28800" windowHeight="12030"/>
  </bookViews>
  <sheets>
    <sheet name="Лист1" sheetId="1" r:id="rId1"/>
  </sheets>
  <definedNames>
    <definedName name="_xlnm.Print_Area" localSheetId="0">Лист1!$A$1:$L$21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 l="1"/>
  <c r="I15" i="1" l="1"/>
  <c r="L15" i="1" s="1"/>
  <c r="J15" i="1"/>
  <c r="K15" i="1" s="1"/>
  <c r="I16" i="1" l="1"/>
  <c r="L16" i="1" s="1"/>
  <c r="J16" i="1"/>
  <c r="I5" i="1"/>
  <c r="L5" i="1" s="1"/>
  <c r="J5" i="1"/>
  <c r="I6" i="1"/>
  <c r="L6" i="1" s="1"/>
  <c r="J6" i="1"/>
  <c r="I7" i="1"/>
  <c r="L7" i="1" s="1"/>
  <c r="J7" i="1"/>
  <c r="I8" i="1"/>
  <c r="L8" i="1" s="1"/>
  <c r="J8" i="1"/>
  <c r="I9" i="1"/>
  <c r="L9" i="1" s="1"/>
  <c r="J9" i="1"/>
  <c r="I10" i="1"/>
  <c r="L10" i="1" s="1"/>
  <c r="J10" i="1"/>
  <c r="I11" i="1"/>
  <c r="L11" i="1" s="1"/>
  <c r="J11" i="1"/>
  <c r="I12" i="1"/>
  <c r="L12" i="1" s="1"/>
  <c r="J12" i="1"/>
  <c r="I13" i="1"/>
  <c r="L13" i="1" s="1"/>
  <c r="J13" i="1"/>
  <c r="L14" i="1"/>
  <c r="J14" i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K16" i="1"/>
  <c r="L17" i="1"/>
  <c r="K14" i="1"/>
  <c r="K10" i="1"/>
  <c r="K12" i="1"/>
  <c r="K8" i="1"/>
  <c r="K5" i="1"/>
  <c r="K11" i="1"/>
  <c r="K7" i="1"/>
  <c r="K13" i="1"/>
  <c r="K9" i="1"/>
  <c r="K6" i="1"/>
</calcChain>
</file>

<file path=xl/sharedStrings.xml><?xml version="1.0" encoding="utf-8"?>
<sst xmlns="http://schemas.openxmlformats.org/spreadsheetml/2006/main" count="40" uniqueCount="32">
  <si>
    <t>Среднее арифметич. цен ед. товара,                   руб.             &lt;ц&gt;</t>
  </si>
  <si>
    <t>Среднее квадратичное отклонение</t>
  </si>
  <si>
    <r>
      <t xml:space="preserve">Коэффициент вариации цен V (%)
</t>
    </r>
    <r>
      <rPr>
        <b/>
        <i/>
        <sz val="8"/>
        <color indexed="8"/>
        <rFont val="Times New Roman"/>
        <family val="1"/>
        <charset val="204"/>
      </rPr>
      <t>(не должен превышать 33%)</t>
    </r>
  </si>
  <si>
    <r>
      <rPr>
        <b/>
        <sz val="8"/>
        <color indexed="8"/>
        <rFont val="Times New Roman"/>
        <family val="1"/>
        <charset val="204"/>
      </rPr>
      <t>Расчет Н(М)ЦК по формуле</t>
    </r>
    <r>
      <rPr>
        <sz val="8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</si>
  <si>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ИТОГО</t>
  </si>
  <si>
    <t>№                                          п/п</t>
  </si>
  <si>
    <t>Объект закупки</t>
  </si>
  <si>
    <t xml:space="preserve">ОБОСНОВАНИЕ НАЧАЛЬНОЙ (МАКСИМАЛЬНОЙ) ЦЕНЫ КОНТРАКТА </t>
  </si>
  <si>
    <t>Используемый метод:  метод сопоставимых рыночных цен (анализ рынка)</t>
  </si>
  <si>
    <t>Кол-во используемых ценовых предложений</t>
  </si>
  <si>
    <t>Кол-во</t>
  </si>
  <si>
    <t>Пули ДЦ Альфа (300 шт; Квинтор SPORT 4,5/300 шт.</t>
  </si>
  <si>
    <t>КП №1</t>
  </si>
  <si>
    <t>КП №2</t>
  </si>
  <si>
    <t>КП №3</t>
  </si>
  <si>
    <t>Ед. изм.</t>
  </si>
  <si>
    <t>короб.</t>
  </si>
  <si>
    <t>Мяч волейб Mikasa V200W, р.5</t>
  </si>
  <si>
    <t>шт.</t>
  </si>
  <si>
    <t xml:space="preserve">набор для настольного тенниса ATEMI Tandem </t>
  </si>
  <si>
    <t>Сетка для настольного тениса со стойками DHS P103</t>
  </si>
  <si>
    <t>Мячик для настольного тениса (6 шт.)</t>
  </si>
  <si>
    <t>уп.</t>
  </si>
  <si>
    <t>Мяч ф/з TORRES Futsal Math, Р. 4, 32 пан</t>
  </si>
  <si>
    <t>Мяч ф/з TORRES Pro, р. 5, 32 пан, PU</t>
  </si>
  <si>
    <t>Ракетка бадминтон Larsen</t>
  </si>
  <si>
    <t>Воланы для бандминтона Mavis 300 (6 шт.)</t>
  </si>
  <si>
    <t>Магнезия 05, кг</t>
  </si>
  <si>
    <t>Гиря 20 кг</t>
  </si>
  <si>
    <r>
      <t>Начальная (максимальная) цена контракта равна 259 898 рубля 34 коп.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Начальная (максимальная) цена контракта определена по методу сопоставимых цен (анализа рынка). Расчет начальной (максимальной) цены контракта выполнен в соответствии с методическими рекомендациями, утвержденными приказом Минэкономразвития РФ от 02.10.2013 №567, на основе коммерческих предложений.</t>
    </r>
  </si>
  <si>
    <t>кг</t>
  </si>
  <si>
    <t>Дарт с дротиками 6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</si>
</sst>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rgb="FF0F0F0F"/>
      <name val="Arial"/>
      <family val="2"/>
      <charset val="204"/>
    </font>
    <font>
      <sz val="8"/>
      <color rgb="FF111111"/>
      <name val="Arial"/>
      <family val="2"/>
      <charset val="204"/>
    </font>
    <font>
      <sz val="8"/>
      <color rgb="FF080808"/>
      <name val="Arial"/>
      <family val="2"/>
      <charset val="204"/>
    </font>
    <font>
      <sz val="8"/>
      <color rgb="FF0C0C0C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rgb="FF1C1C1C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2" fontId="6" fillId="0" borderId="0" xfId="0" applyNumberFormat="1" applyFont="1" applyBorder="1"/>
    <xf numFmtId="2" fontId="7" fillId="0" borderId="0" xfId="0" applyNumberFormat="1" applyFont="1" applyBorder="1"/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2" fontId="11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7" fillId="0" borderId="2" xfId="0" applyFont="1" applyBorder="1"/>
    <xf numFmtId="0" fontId="8" fillId="0" borderId="3" xfId="0" applyFont="1" applyBorder="1"/>
    <xf numFmtId="0" fontId="20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5" xfId="0" applyFont="1" applyBorder="1" applyAlignment="1"/>
    <xf numFmtId="0" fontId="7" fillId="0" borderId="1" xfId="0" applyFont="1" applyBorder="1" applyAlignment="1"/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26986</xdr:colOff>
      <xdr:row>3</xdr:row>
      <xdr:rowOff>190500</xdr:rowOff>
    </xdr:from>
    <xdr:to>
      <xdr:col>9</xdr:col>
      <xdr:colOff>827087</xdr:colOff>
      <xdr:row>3</xdr:row>
      <xdr:rowOff>754061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5461" y="942975"/>
          <a:ext cx="723901" cy="563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23813</xdr:colOff>
      <xdr:row>3</xdr:row>
      <xdr:rowOff>823912</xdr:rowOff>
    </xdr:from>
    <xdr:to>
      <xdr:col>10</xdr:col>
      <xdr:colOff>865188</xdr:colOff>
      <xdr:row>3</xdr:row>
      <xdr:rowOff>1211262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4763" y="1576387"/>
          <a:ext cx="75565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188913</xdr:colOff>
      <xdr:row>3</xdr:row>
      <xdr:rowOff>1111250</xdr:rowOff>
    </xdr:from>
    <xdr:to>
      <xdr:col>11</xdr:col>
      <xdr:colOff>347663</xdr:colOff>
      <xdr:row>3</xdr:row>
      <xdr:rowOff>1295400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0913" y="1863725"/>
          <a:ext cx="158750" cy="18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1"/>
  <sheetViews>
    <sheetView tabSelected="1" view="pageBreakPreview" zoomScaleNormal="100" zoomScaleSheetLayoutView="100" workbookViewId="0">
      <selection activeCell="L5" sqref="L5"/>
    </sheetView>
  </sheetViews>
  <sheetFormatPr defaultColWidth="9.140625" defaultRowHeight="15" x14ac:dyDescent="0.25"/>
  <cols>
    <col min="1" max="1" width="3.5703125" style="7" bestFit="1" customWidth="1"/>
    <col min="2" max="2" width="38.7109375" style="7" customWidth="1"/>
    <col min="3" max="3" width="9.140625" style="7" bestFit="1" customWidth="1"/>
    <col min="4" max="4" width="9.140625" style="7" customWidth="1"/>
    <col min="5" max="5" width="7.42578125" style="7" bestFit="1" customWidth="1"/>
    <col min="6" max="8" width="11.140625" style="7" bestFit="1" customWidth="1"/>
    <col min="9" max="9" width="10.42578125" style="7" bestFit="1" customWidth="1"/>
    <col min="10" max="10" width="11.28515625" style="7" bestFit="1" customWidth="1"/>
    <col min="11" max="11" width="11.7109375" style="7" customWidth="1"/>
    <col min="12" max="12" width="15.28515625" style="7" customWidth="1"/>
    <col min="13" max="68" width="9.140625" style="8"/>
    <col min="69" max="16384" width="9.140625" style="7"/>
  </cols>
  <sheetData>
    <row r="1" spans="1:68" ht="29.45" customHeight="1" x14ac:dyDescent="0.25">
      <c r="A1" s="39" t="s">
        <v>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</row>
    <row r="2" spans="1:68" x14ac:dyDescent="0.25">
      <c r="A2" s="38" t="s">
        <v>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18"/>
    </row>
    <row r="3" spans="1:68" x14ac:dyDescent="0.25">
      <c r="B3" s="17"/>
      <c r="C3" s="17"/>
      <c r="D3" s="34"/>
      <c r="E3" s="17"/>
      <c r="F3" s="17"/>
      <c r="G3" s="17"/>
      <c r="H3" s="17"/>
      <c r="I3" s="17"/>
      <c r="J3" s="17"/>
      <c r="K3" s="17"/>
      <c r="L3" s="17"/>
      <c r="M3" s="17"/>
    </row>
    <row r="4" spans="1:68" ht="156.75" x14ac:dyDescent="0.25">
      <c r="A4" s="11" t="s">
        <v>5</v>
      </c>
      <c r="B4" s="25" t="s">
        <v>6</v>
      </c>
      <c r="C4" s="11" t="s">
        <v>9</v>
      </c>
      <c r="D4" s="11" t="s">
        <v>15</v>
      </c>
      <c r="E4" s="11" t="s">
        <v>10</v>
      </c>
      <c r="F4" s="12" t="s">
        <v>12</v>
      </c>
      <c r="G4" s="12" t="s">
        <v>13</v>
      </c>
      <c r="H4" s="12" t="s">
        <v>14</v>
      </c>
      <c r="I4" s="13" t="s">
        <v>0</v>
      </c>
      <c r="J4" s="14" t="s">
        <v>1</v>
      </c>
      <c r="K4" s="15" t="s">
        <v>2</v>
      </c>
      <c r="L4" s="16" t="s">
        <v>3</v>
      </c>
      <c r="M4" s="9"/>
      <c r="N4" s="10"/>
      <c r="BN4" s="7"/>
      <c r="BO4" s="7"/>
      <c r="BP4" s="7"/>
    </row>
    <row r="5" spans="1:68" ht="24.95" customHeight="1" x14ac:dyDescent="0.25">
      <c r="A5" s="23">
        <v>1</v>
      </c>
      <c r="B5" s="30" t="s">
        <v>11</v>
      </c>
      <c r="C5" s="24">
        <v>3</v>
      </c>
      <c r="D5" s="24" t="s">
        <v>16</v>
      </c>
      <c r="E5" s="4">
        <v>2</v>
      </c>
      <c r="F5" s="6">
        <v>326</v>
      </c>
      <c r="G5" s="20">
        <v>280</v>
      </c>
      <c r="H5" s="5">
        <v>320</v>
      </c>
      <c r="I5" s="2">
        <f t="shared" ref="I5:I16" si="0">(ROUND(((F5+G5+H5)/3),2))</f>
        <v>308.67</v>
      </c>
      <c r="J5" s="3">
        <f t="shared" ref="J5:J16" si="1">SQRT(VAR(F5:H5))</f>
        <v>25.006665778014735</v>
      </c>
      <c r="K5" s="3">
        <f t="shared" ref="K5:K14" si="2">J5/I5*100</f>
        <v>8.1014241027682434</v>
      </c>
      <c r="L5" s="21">
        <f t="shared" ref="L5:L16" si="3">I5*E5</f>
        <v>617.34</v>
      </c>
      <c r="M5" s="9"/>
      <c r="N5" s="10"/>
      <c r="BN5" s="7"/>
      <c r="BO5" s="7"/>
      <c r="BP5" s="7"/>
    </row>
    <row r="6" spans="1:68" ht="24.95" customHeight="1" x14ac:dyDescent="0.25">
      <c r="A6" s="23">
        <f t="shared" ref="A6:A16" si="4">SUM(A5+1)</f>
        <v>2</v>
      </c>
      <c r="B6" s="26" t="s">
        <v>17</v>
      </c>
      <c r="C6" s="24">
        <v>3</v>
      </c>
      <c r="D6" s="24" t="s">
        <v>18</v>
      </c>
      <c r="E6" s="4">
        <v>15</v>
      </c>
      <c r="F6" s="6">
        <v>6000</v>
      </c>
      <c r="G6" s="6">
        <v>8700</v>
      </c>
      <c r="H6" s="6">
        <v>7000</v>
      </c>
      <c r="I6" s="2">
        <f t="shared" si="0"/>
        <v>7233.33</v>
      </c>
      <c r="J6" s="3">
        <f t="shared" si="1"/>
        <v>1365.0396819628829</v>
      </c>
      <c r="K6" s="3">
        <f t="shared" si="2"/>
        <v>18.871525037056003</v>
      </c>
      <c r="L6" s="21">
        <f t="shared" si="3"/>
        <v>108499.95</v>
      </c>
      <c r="M6" s="9"/>
      <c r="N6" s="10"/>
      <c r="BN6" s="7"/>
      <c r="BO6" s="7"/>
      <c r="BP6" s="7"/>
    </row>
    <row r="7" spans="1:68" ht="24.95" customHeight="1" x14ac:dyDescent="0.25">
      <c r="A7" s="23">
        <f t="shared" si="4"/>
        <v>3</v>
      </c>
      <c r="B7" s="29" t="s">
        <v>19</v>
      </c>
      <c r="C7" s="24">
        <v>3</v>
      </c>
      <c r="D7" s="24" t="s">
        <v>18</v>
      </c>
      <c r="E7" s="4">
        <v>15</v>
      </c>
      <c r="F7" s="6">
        <v>1236</v>
      </c>
      <c r="G7" s="6">
        <v>780</v>
      </c>
      <c r="H7" s="6">
        <v>925</v>
      </c>
      <c r="I7" s="2">
        <f t="shared" si="0"/>
        <v>980.33</v>
      </c>
      <c r="J7" s="3">
        <f t="shared" si="1"/>
        <v>232.98140126055824</v>
      </c>
      <c r="K7" s="3">
        <f t="shared" si="2"/>
        <v>23.765609668229907</v>
      </c>
      <c r="L7" s="21">
        <f t="shared" si="3"/>
        <v>14704.95</v>
      </c>
      <c r="M7" s="9"/>
      <c r="N7" s="10"/>
      <c r="BN7" s="7"/>
      <c r="BO7" s="7"/>
      <c r="BP7" s="7"/>
    </row>
    <row r="8" spans="1:68" ht="24.95" customHeight="1" x14ac:dyDescent="0.25">
      <c r="A8" s="23">
        <f t="shared" si="4"/>
        <v>4</v>
      </c>
      <c r="B8" s="27" t="s">
        <v>20</v>
      </c>
      <c r="C8" s="24">
        <v>3</v>
      </c>
      <c r="D8" s="24" t="s">
        <v>18</v>
      </c>
      <c r="E8" s="4">
        <v>10</v>
      </c>
      <c r="F8" s="6">
        <v>3328</v>
      </c>
      <c r="G8" s="6">
        <v>2900</v>
      </c>
      <c r="H8" s="6">
        <v>2900</v>
      </c>
      <c r="I8" s="2">
        <f t="shared" si="0"/>
        <v>3042.67</v>
      </c>
      <c r="J8" s="3">
        <f t="shared" si="1"/>
        <v>247.10591521315982</v>
      </c>
      <c r="K8" s="3">
        <f t="shared" si="2"/>
        <v>8.1213511558322065</v>
      </c>
      <c r="L8" s="21">
        <f t="shared" si="3"/>
        <v>30426.7</v>
      </c>
      <c r="M8" s="9"/>
      <c r="N8" s="10"/>
      <c r="BN8" s="7"/>
      <c r="BO8" s="7"/>
      <c r="BP8" s="7"/>
    </row>
    <row r="9" spans="1:68" ht="24.95" customHeight="1" x14ac:dyDescent="0.25">
      <c r="A9" s="23">
        <f t="shared" si="4"/>
        <v>5</v>
      </c>
      <c r="B9" s="26" t="s">
        <v>21</v>
      </c>
      <c r="C9" s="24">
        <v>3</v>
      </c>
      <c r="D9" s="24" t="s">
        <v>22</v>
      </c>
      <c r="E9" s="4">
        <v>10</v>
      </c>
      <c r="F9" s="6">
        <v>390</v>
      </c>
      <c r="G9" s="6">
        <v>329</v>
      </c>
      <c r="H9" s="6">
        <v>390</v>
      </c>
      <c r="I9" s="2">
        <f t="shared" si="0"/>
        <v>369.67</v>
      </c>
      <c r="J9" s="3">
        <f t="shared" si="1"/>
        <v>35.218366420567172</v>
      </c>
      <c r="K9" s="3">
        <f t="shared" si="2"/>
        <v>9.5269744422233806</v>
      </c>
      <c r="L9" s="21">
        <f t="shared" si="3"/>
        <v>3696.7000000000003</v>
      </c>
      <c r="M9" s="9"/>
      <c r="N9" s="10"/>
      <c r="BN9" s="7"/>
      <c r="BO9" s="7"/>
      <c r="BP9" s="7"/>
    </row>
    <row r="10" spans="1:68" ht="24.95" customHeight="1" x14ac:dyDescent="0.25">
      <c r="A10" s="23">
        <f t="shared" si="4"/>
        <v>6</v>
      </c>
      <c r="B10" s="28" t="s">
        <v>23</v>
      </c>
      <c r="C10" s="24">
        <v>3</v>
      </c>
      <c r="D10" s="24" t="s">
        <v>18</v>
      </c>
      <c r="E10" s="4">
        <v>2</v>
      </c>
      <c r="F10" s="6">
        <v>1880</v>
      </c>
      <c r="G10" s="6">
        <v>2258</v>
      </c>
      <c r="H10" s="6">
        <v>2324</v>
      </c>
      <c r="I10" s="2">
        <f t="shared" si="0"/>
        <v>2154</v>
      </c>
      <c r="J10" s="3">
        <f t="shared" si="1"/>
        <v>239.57462303006969</v>
      </c>
      <c r="K10" s="3">
        <f t="shared" si="2"/>
        <v>11.122313046892742</v>
      </c>
      <c r="L10" s="21">
        <f t="shared" si="3"/>
        <v>4308</v>
      </c>
      <c r="M10" s="9"/>
      <c r="N10" s="10"/>
      <c r="BN10" s="7"/>
      <c r="BO10" s="7"/>
      <c r="BP10" s="7"/>
    </row>
    <row r="11" spans="1:68" ht="24.95" customHeight="1" x14ac:dyDescent="0.25">
      <c r="A11" s="23">
        <f t="shared" si="4"/>
        <v>7</v>
      </c>
      <c r="B11" s="28" t="s">
        <v>24</v>
      </c>
      <c r="C11" s="24">
        <v>3</v>
      </c>
      <c r="D11" s="24" t="s">
        <v>18</v>
      </c>
      <c r="E11" s="4">
        <v>2</v>
      </c>
      <c r="F11" s="6">
        <v>2440</v>
      </c>
      <c r="G11" s="6">
        <v>3129</v>
      </c>
      <c r="H11" s="6">
        <v>2626</v>
      </c>
      <c r="I11" s="2">
        <f t="shared" si="0"/>
        <v>2731.67</v>
      </c>
      <c r="J11" s="3">
        <f t="shared" si="1"/>
        <v>356.44681697741942</v>
      </c>
      <c r="K11" s="3">
        <f t="shared" si="2"/>
        <v>13.048677804325537</v>
      </c>
      <c r="L11" s="21">
        <f t="shared" si="3"/>
        <v>5463.34</v>
      </c>
      <c r="M11" s="9"/>
      <c r="N11" s="10"/>
      <c r="BN11" s="7"/>
      <c r="BO11" s="7"/>
      <c r="BP11" s="7"/>
    </row>
    <row r="12" spans="1:68" ht="24.95" customHeight="1" x14ac:dyDescent="0.25">
      <c r="A12" s="23">
        <f t="shared" si="4"/>
        <v>8</v>
      </c>
      <c r="B12" s="26" t="s">
        <v>25</v>
      </c>
      <c r="C12" s="24">
        <v>3</v>
      </c>
      <c r="D12" s="24" t="s">
        <v>18</v>
      </c>
      <c r="E12" s="4">
        <v>15</v>
      </c>
      <c r="F12" s="6">
        <v>498</v>
      </c>
      <c r="G12" s="6">
        <v>792</v>
      </c>
      <c r="H12" s="6">
        <v>545</v>
      </c>
      <c r="I12" s="2">
        <f t="shared" si="0"/>
        <v>611.66999999999996</v>
      </c>
      <c r="J12" s="3">
        <f t="shared" si="1"/>
        <v>157.93141971543653</v>
      </c>
      <c r="K12" s="3">
        <f t="shared" si="2"/>
        <v>25.81970992781018</v>
      </c>
      <c r="L12" s="21">
        <f t="shared" si="3"/>
        <v>9175.0499999999993</v>
      </c>
      <c r="M12" s="9"/>
      <c r="N12" s="10"/>
      <c r="BN12" s="7"/>
      <c r="BO12" s="7"/>
      <c r="BP12" s="7"/>
    </row>
    <row r="13" spans="1:68" ht="24.95" customHeight="1" x14ac:dyDescent="0.25">
      <c r="A13" s="23">
        <f t="shared" si="4"/>
        <v>9</v>
      </c>
      <c r="B13" s="28" t="s">
        <v>26</v>
      </c>
      <c r="C13" s="24">
        <v>3</v>
      </c>
      <c r="D13" s="24" t="s">
        <v>22</v>
      </c>
      <c r="E13" s="4">
        <v>15</v>
      </c>
      <c r="F13" s="6">
        <v>1550</v>
      </c>
      <c r="G13" s="6">
        <v>1525</v>
      </c>
      <c r="H13" s="6">
        <v>1450</v>
      </c>
      <c r="I13" s="2">
        <f t="shared" si="0"/>
        <v>1508.33</v>
      </c>
      <c r="J13" s="3">
        <f t="shared" si="1"/>
        <v>52.041649986653319</v>
      </c>
      <c r="K13" s="3">
        <f t="shared" si="2"/>
        <v>3.4502827621709655</v>
      </c>
      <c r="L13" s="21">
        <f t="shared" si="3"/>
        <v>22624.949999999997</v>
      </c>
      <c r="M13" s="9"/>
      <c r="N13" s="10"/>
      <c r="BN13" s="7"/>
      <c r="BO13" s="7"/>
      <c r="BP13" s="7"/>
    </row>
    <row r="14" spans="1:68" ht="24.95" customHeight="1" x14ac:dyDescent="0.25">
      <c r="A14" s="23">
        <f t="shared" si="4"/>
        <v>10</v>
      </c>
      <c r="B14" s="29" t="s">
        <v>27</v>
      </c>
      <c r="C14" s="24">
        <v>3</v>
      </c>
      <c r="D14" s="24" t="s">
        <v>30</v>
      </c>
      <c r="E14" s="4">
        <v>6</v>
      </c>
      <c r="F14" s="6">
        <v>1400</v>
      </c>
      <c r="G14" s="6">
        <v>1370</v>
      </c>
      <c r="H14" s="6">
        <v>1330</v>
      </c>
      <c r="I14" s="2">
        <f t="shared" si="0"/>
        <v>1366.67</v>
      </c>
      <c r="J14" s="3">
        <f t="shared" si="1"/>
        <v>35.118845842842468</v>
      </c>
      <c r="K14" s="3">
        <f t="shared" si="2"/>
        <v>2.5696653795607181</v>
      </c>
      <c r="L14" s="21">
        <f t="shared" si="3"/>
        <v>8200.02</v>
      </c>
      <c r="M14" s="9"/>
      <c r="N14" s="10"/>
      <c r="BN14" s="7"/>
      <c r="BO14" s="7"/>
      <c r="BP14" s="7"/>
    </row>
    <row r="15" spans="1:68" ht="24.95" customHeight="1" x14ac:dyDescent="0.25">
      <c r="A15" s="23">
        <f t="shared" si="4"/>
        <v>11</v>
      </c>
      <c r="B15" s="27" t="s">
        <v>28</v>
      </c>
      <c r="C15" s="24">
        <v>3</v>
      </c>
      <c r="D15" s="24" t="s">
        <v>18</v>
      </c>
      <c r="E15" s="4">
        <v>2</v>
      </c>
      <c r="F15" s="6">
        <v>7640</v>
      </c>
      <c r="G15" s="6">
        <v>5650</v>
      </c>
      <c r="H15" s="6">
        <v>8000</v>
      </c>
      <c r="I15" s="2">
        <f t="shared" si="0"/>
        <v>7096.67</v>
      </c>
      <c r="J15" s="3">
        <f t="shared" si="1"/>
        <v>1265.7145544447724</v>
      </c>
      <c r="K15" s="3">
        <f t="shared" ref="K15:K16" si="5">J15/I15*100</f>
        <v>17.835330576802534</v>
      </c>
      <c r="L15" s="21">
        <f t="shared" si="3"/>
        <v>14193.34</v>
      </c>
      <c r="M15" s="9"/>
      <c r="N15" s="10"/>
      <c r="BN15" s="7"/>
      <c r="BO15" s="7"/>
      <c r="BP15" s="7"/>
    </row>
    <row r="16" spans="1:68" ht="24.95" customHeight="1" x14ac:dyDescent="0.25">
      <c r="A16" s="23">
        <f t="shared" si="4"/>
        <v>12</v>
      </c>
      <c r="B16" s="29" t="s">
        <v>31</v>
      </c>
      <c r="C16" s="24">
        <v>3</v>
      </c>
      <c r="D16" s="24" t="s">
        <v>18</v>
      </c>
      <c r="E16" s="4">
        <v>8</v>
      </c>
      <c r="F16" s="6">
        <v>1230</v>
      </c>
      <c r="G16" s="6">
        <v>1470</v>
      </c>
      <c r="H16" s="6">
        <v>1399</v>
      </c>
      <c r="I16" s="2">
        <f t="shared" si="0"/>
        <v>1366.33</v>
      </c>
      <c r="J16" s="3">
        <f t="shared" si="1"/>
        <v>123.28963189714426</v>
      </c>
      <c r="K16" s="3">
        <f t="shared" si="5"/>
        <v>9.0234154191991873</v>
      </c>
      <c r="L16" s="21">
        <f t="shared" si="3"/>
        <v>10930.64</v>
      </c>
      <c r="M16" s="9"/>
      <c r="N16" s="10"/>
      <c r="BN16" s="7"/>
      <c r="BO16" s="7"/>
      <c r="BP16" s="7"/>
    </row>
    <row r="17" spans="1:68" ht="29.25" customHeight="1" x14ac:dyDescent="0.25">
      <c r="A17" s="31"/>
      <c r="B17" s="33" t="s">
        <v>4</v>
      </c>
      <c r="C17" s="32"/>
      <c r="D17" s="32"/>
      <c r="E17" s="1"/>
      <c r="F17" s="1"/>
      <c r="G17" s="1"/>
      <c r="H17" s="1"/>
      <c r="I17" s="1"/>
      <c r="J17" s="3"/>
      <c r="K17" s="3"/>
      <c r="L17" s="22">
        <f>SUM(L5:L16)</f>
        <v>232840.97999999998</v>
      </c>
      <c r="M17" s="10"/>
      <c r="N17" s="10"/>
      <c r="BN17" s="7"/>
      <c r="BO17" s="7"/>
      <c r="BP17" s="7"/>
    </row>
    <row r="18" spans="1:68" ht="29.25" customHeight="1" x14ac:dyDescent="0.25">
      <c r="A18" s="35" t="s">
        <v>29</v>
      </c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BN18" s="7"/>
      <c r="BO18" s="7"/>
      <c r="BP18" s="7"/>
    </row>
    <row r="19" spans="1:68" ht="29.25" customHeight="1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BN19" s="7"/>
      <c r="BO19" s="7"/>
      <c r="BP19" s="7"/>
    </row>
    <row r="20" spans="1:68" ht="29.25" customHeight="1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BN20" s="7"/>
      <c r="BO20" s="7"/>
      <c r="BP20" s="7"/>
    </row>
    <row r="21" spans="1:68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BN21" s="7"/>
      <c r="BO21" s="7"/>
      <c r="BP21" s="7"/>
    </row>
  </sheetData>
  <mergeCells count="3">
    <mergeCell ref="A18:L21"/>
    <mergeCell ref="A2:L2"/>
    <mergeCell ref="A1:L1"/>
  </mergeCells>
  <conditionalFormatting sqref="K5:K16">
    <cfRule type="cellIs" dxfId="0" priority="2" operator="greaterThan">
      <formula>33</formula>
    </cfRule>
  </conditionalFormatting>
  <pageMargins left="0.23622047244094491" right="0" top="0.74803149606299213" bottom="0.74803149606299213" header="0.31496062992125984" footer="0.31496062992125984"/>
  <pageSetup paperSize="9" scale="68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1</cp:lastModifiedBy>
  <cp:lastPrinted>2026-09-30T07:42:29Z</cp:lastPrinted>
  <dcterms:created xsi:type="dcterms:W3CDTF">2014-03-03T06:36:46Z</dcterms:created>
  <dcterms:modified xsi:type="dcterms:W3CDTF">2026-10-14T13:22:04Z</dcterms:modified>
</cp:coreProperties>
</file>