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495" windowWidth="13335" windowHeight="11820"/>
  </bookViews>
  <sheets>
    <sheet name="Лист1" sheetId="1" r:id="rId1"/>
    <sheet name="Лист2" sheetId="2" r:id="rId2"/>
    <sheet name="Лист3" sheetId="3" r:id="rId3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45621" refMode="R1C1"/>
</workbook>
</file>

<file path=xl/calcChain.xml><?xml version="1.0" encoding="utf-8"?>
<calcChain xmlns="http://schemas.openxmlformats.org/spreadsheetml/2006/main">
  <c r="L18" i="1" l="1"/>
  <c r="L8" i="1"/>
  <c r="L9" i="1"/>
  <c r="L10" i="1"/>
  <c r="L11" i="1"/>
  <c r="L12" i="1"/>
  <c r="L13" i="1"/>
  <c r="L14" i="1"/>
  <c r="L15" i="1"/>
  <c r="L16" i="1"/>
  <c r="L17" i="1"/>
  <c r="H8" i="1"/>
  <c r="H9" i="1"/>
  <c r="H10" i="1"/>
  <c r="H11" i="1"/>
  <c r="H12" i="1"/>
  <c r="H13" i="1"/>
  <c r="G8" i="1"/>
  <c r="G9" i="1"/>
  <c r="G10" i="1"/>
  <c r="G11" i="1"/>
  <c r="G12" i="1"/>
  <c r="G13" i="1"/>
  <c r="F8" i="1"/>
  <c r="F9" i="1"/>
  <c r="F10" i="1"/>
  <c r="F11" i="1"/>
  <c r="F12" i="1"/>
  <c r="F13" i="1"/>
  <c r="L7" i="1" l="1"/>
  <c r="G7" i="1"/>
  <c r="F7" i="1"/>
  <c r="H7" i="1" s="1"/>
  <c r="G15" i="1" l="1"/>
  <c r="G16" i="1"/>
  <c r="G17" i="1"/>
  <c r="F15" i="1"/>
  <c r="H15" i="1" s="1"/>
  <c r="F16" i="1"/>
  <c r="H16" i="1" s="1"/>
  <c r="F17" i="1"/>
  <c r="H17" i="1" s="1"/>
  <c r="G14" i="1" l="1"/>
  <c r="F14" i="1"/>
  <c r="H14" i="1" s="1"/>
  <c r="D28" i="1" l="1"/>
  <c r="E28" i="1" s="1"/>
  <c r="H26" i="1" l="1"/>
</calcChain>
</file>

<file path=xl/sharedStrings.xml><?xml version="1.0" encoding="utf-8"?>
<sst xmlns="http://schemas.openxmlformats.org/spreadsheetml/2006/main" count="41" uniqueCount="31">
  <si>
    <t>Среднее значение цены</t>
  </si>
  <si>
    <t>Основные характеристики объекта закупки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</si>
  <si>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</si>
  <si>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</si>
  <si>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</si>
  <si>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</si>
  <si>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Ед.
изм.</t>
  </si>
  <si>
    <t>Кол-во объекта закупки</t>
  </si>
  <si>
    <t xml:space="preserve">Обоснование начальной (максимальной) цены контракта
</t>
  </si>
  <si>
    <t xml:space="preserve">Приложение 1 к заявке на осуществление закупки
</t>
  </si>
  <si>
    <r>
      <t xml:space="preserve">Используемый метод определения НМЦК: 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 рынка).                                                                                                          
В целях определения начальной (максимальной) цены контракта на поставку товара в порядке, установленном Законом и приказом Минэкономразвития России от 
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</t>
    </r>
    <r>
      <rPr>
        <sz val="12"/>
        <rFont val="Times New Roman"/>
        <family val="1"/>
        <charset val="204"/>
      </rPr>
      <t>и приказом Минздрава России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</t>
    </r>
  </si>
  <si>
    <t xml:space="preserve">Сумма НМЦК </t>
  </si>
  <si>
    <t xml:space="preserve"> миним. цена за ед.изм., руб.</t>
  </si>
  <si>
    <t xml:space="preserve">Учитывая доведенное финансирование, в целях экономии бюджетных денежных средств государственный заказчик принимает решение для расчета НМЦК использовать наименьшую цену, предложенную потенциальными участниками закупки при размещении электронного аукциона на право заключения государственного контракта </t>
  </si>
  <si>
    <t xml:space="preserve">
Провизор ФКУЗ МСЧ-24 ФСИН России                                                                                                                                                       _______________         Н.В. Якимова
</t>
  </si>
  <si>
    <t>Маркетинговые исследования на поставку медицинского расходного материала для нужд ФКУЗ МСЧ-24 ФСИН России</t>
  </si>
  <si>
    <t>уп</t>
  </si>
  <si>
    <t>гель для химического расширения корневых каналов эдеталь 5мл 32.50.11.190</t>
  </si>
  <si>
    <t>гидроокись кальция с йодоформом 2,5 №2 32.50.11.190</t>
  </si>
  <si>
    <t>гидроокись кальция  32.50.11.190</t>
  </si>
  <si>
    <t>антисептик для обработки корневых каналов 100 мл 32.50.11.190</t>
  </si>
  <si>
    <t>дентин паста 50,0 32.50.11.190</t>
  </si>
  <si>
    <t>цемент самопротравливающий двойного отверждения 5,0 32.50.11.190</t>
  </si>
  <si>
    <t>нео спектра ST А3,5 32.50.11.190</t>
  </si>
  <si>
    <t>нео спектра ST А2 32.50.11.190</t>
  </si>
  <si>
    <t>карисма опал 4,0 32.50.11.190</t>
  </si>
  <si>
    <t>чамФил флоу А3,5 32.50.11.190</t>
  </si>
  <si>
    <t>бонд прайм 4мл 32.50.11.190</t>
  </si>
  <si>
    <t xml:space="preserve">Ответ на запрос ценовой инф-и 
КП №1
вход. 1306 от 13.10.2026                       </t>
  </si>
  <si>
    <t xml:space="preserve">Ответ на запрос ценовой инф-и 
КП №1
вход. 1306 от 13.10.2026  </t>
  </si>
  <si>
    <t xml:space="preserve">Ответ на запрос ценовой инф-и 
КП №1
вход. 1304 от 13.10.2026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</si>
</sst>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/>
    <xf numFmtId="0" fontId="4" fillId="0" borderId="0" xfId="0" quotePrefix="1" applyNumberFormat="1" applyFont="1"/>
    <xf numFmtId="2" fontId="2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quotePrefix="1" applyFont="1"/>
    <xf numFmtId="0" fontId="4" fillId="0" borderId="0" xfId="0" applyFont="1" applyBorder="1" applyAlignment="1">
      <alignment wrapText="1"/>
    </xf>
    <xf numFmtId="9" fontId="4" fillId="0" borderId="0" xfId="0" applyNumberFormat="1" applyFont="1" applyAlignment="1">
      <alignment wrapText="1"/>
    </xf>
    <xf numFmtId="9" fontId="4" fillId="0" borderId="0" xfId="0" applyNumberFormat="1" applyFont="1"/>
    <xf numFmtId="164" fontId="8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2" fontId="4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/>
    <xf numFmtId="165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10" fontId="9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2" fontId="8" fillId="2" borderId="10" xfId="0" applyNumberFormat="1" applyFont="1" applyFill="1" applyBorder="1" applyAlignment="1">
      <alignment horizontal="center" vertical="center" wrapText="1"/>
    </xf>
    <xf numFmtId="165" fontId="9" fillId="0" borderId="10" xfId="0" applyNumberFormat="1" applyFont="1" applyFill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0" fontId="9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26</xdr:row>
      <xdr:rowOff>104775</xdr:rowOff>
    </xdr:from>
    <xdr:to>
      <xdr:col>3</xdr:col>
      <xdr:colOff>619125</xdr:colOff>
      <xdr:row>29</xdr:row>
      <xdr:rowOff>0</xdr:rowOff>
    </xdr:to>
    <xdr:sp macro="" textlink="">
      <xdr:nvSpPr>
        <xdr:cNvPr id="1025" name="Rectangle 2"/>
        <xdr:cNvSpPr>
          <a:spLocks noChangeArrowheads="1"/>
        </xdr:cNvSpPr>
      </xdr:nvSpPr>
      <xdr:spPr bwMode="auto">
        <a:xfrm>
          <a:off x="47625" y="6467475"/>
          <a:ext cx="40767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Таким образом, НМЦК контракта составляет:</a:t>
          </a:r>
        </a:p>
      </xdr:txBody>
    </xdr:sp>
    <xdr:clientData/>
  </xdr:twoCellAnchor>
  <xdr:twoCellAnchor>
    <xdr:from>
      <xdr:col>0</xdr:col>
      <xdr:colOff>200025</xdr:colOff>
      <xdr:row>18</xdr:row>
      <xdr:rowOff>1058</xdr:rowOff>
    </xdr:from>
    <xdr:to>
      <xdr:col>4</xdr:col>
      <xdr:colOff>123825</xdr:colOff>
      <xdr:row>22</xdr:row>
      <xdr:rowOff>116417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200025" y="4573058"/>
          <a:ext cx="4781550" cy="9196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позиций закупаемых медицинских изделий;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НЦЕ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начальная цена единицы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медицинского изделия, определяемая в соответствии с настоящим порядком (по применимости);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НДС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налог на добавленную стоимость (если применимо для закупаемого медицинского изделия);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(объем)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закупаемого медицинского изделия.</a:t>
          </a:r>
        </a:p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22</xdr:row>
      <xdr:rowOff>115542</xdr:rowOff>
    </xdr:from>
    <xdr:to>
      <xdr:col>3</xdr:col>
      <xdr:colOff>866775</xdr:colOff>
      <xdr:row>23</xdr:row>
      <xdr:rowOff>163167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3</xdr:col>
      <xdr:colOff>1308101</xdr:colOff>
      <xdr:row>21</xdr:row>
      <xdr:rowOff>632883</xdr:rowOff>
    </xdr:from>
    <xdr:to>
      <xdr:col>4</xdr:col>
      <xdr:colOff>967318</xdr:colOff>
      <xdr:row>23</xdr:row>
      <xdr:rowOff>167216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3518" y="5596466"/>
          <a:ext cx="971550" cy="402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24</xdr:row>
      <xdr:rowOff>125068</xdr:rowOff>
    </xdr:from>
    <xdr:to>
      <xdr:col>3</xdr:col>
      <xdr:colOff>857250</xdr:colOff>
      <xdr:row>25</xdr:row>
      <xdr:rowOff>172692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23825" y="542925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24</xdr:row>
      <xdr:rowOff>0</xdr:rowOff>
    </xdr:from>
    <xdr:to>
      <xdr:col>5</xdr:col>
      <xdr:colOff>123825</xdr:colOff>
      <xdr:row>26</xdr:row>
      <xdr:rowOff>38100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486833</xdr:colOff>
      <xdr:row>20</xdr:row>
      <xdr:rowOff>52916</xdr:rowOff>
    </xdr:from>
    <xdr:to>
      <xdr:col>6</xdr:col>
      <xdr:colOff>649816</xdr:colOff>
      <xdr:row>21</xdr:row>
      <xdr:rowOff>176742</xdr:rowOff>
    </xdr:to>
    <xdr:pic>
      <xdr:nvPicPr>
        <xdr:cNvPr id="9" name="Рисунок 8" descr="base_1_360360_32773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4583" y="6085416"/>
          <a:ext cx="2374900" cy="324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3"/>
  <sheetViews>
    <sheetView tabSelected="1" zoomScale="90" zoomScaleNormal="90" workbookViewId="0">
      <selection activeCell="L7" sqref="L7:L18"/>
    </sheetView>
  </sheetViews>
  <sheetFormatPr defaultRowHeight="15" x14ac:dyDescent="0.25"/>
  <cols>
    <col min="1" max="1" width="4.140625" style="1" customWidth="1"/>
    <col min="2" max="2" width="29.28515625" style="1" customWidth="1"/>
    <col min="3" max="3" width="19.7109375" style="1" customWidth="1"/>
    <col min="4" max="4" width="19.7109375" style="16" customWidth="1"/>
    <col min="5" max="5" width="19.7109375" style="1" customWidth="1"/>
    <col min="6" max="6" width="13.42578125" style="31" customWidth="1"/>
    <col min="7" max="7" width="15.7109375" style="1" customWidth="1"/>
    <col min="8" max="8" width="14.7109375" style="1" customWidth="1"/>
    <col min="9" max="9" width="6.85546875" style="1" customWidth="1"/>
    <col min="10" max="10" width="10.28515625" style="1" customWidth="1"/>
    <col min="11" max="11" width="15.42578125" style="1" customWidth="1"/>
    <col min="12" max="12" width="15.85546875" style="1" customWidth="1"/>
    <col min="13" max="13" width="11.5703125" style="10" customWidth="1"/>
    <col min="14" max="14" width="12.7109375" style="39" customWidth="1"/>
    <col min="15" max="15" width="13" style="43" customWidth="1"/>
    <col min="16" max="16" width="13.28515625" style="1" customWidth="1"/>
    <col min="17" max="17" width="10.85546875" style="1" customWidth="1"/>
    <col min="18" max="16384" width="9.140625" style="1"/>
  </cols>
  <sheetData>
    <row r="1" spans="1:17" s="14" customFormat="1" ht="38.25" customHeight="1" x14ac:dyDescent="0.25">
      <c r="B1" s="71" t="s">
        <v>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10"/>
      <c r="N1" s="39"/>
      <c r="O1" s="43"/>
    </row>
    <row r="2" spans="1:17" s="14" customFormat="1" ht="18" customHeight="1" x14ac:dyDescent="0.25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10"/>
      <c r="N2" s="39"/>
      <c r="O2" s="43"/>
    </row>
    <row r="3" spans="1:17" ht="29.25" customHeight="1" x14ac:dyDescent="0.25">
      <c r="D3" s="67" t="s">
        <v>8</v>
      </c>
      <c r="E3" s="68"/>
      <c r="F3" s="68"/>
      <c r="G3" s="68"/>
      <c r="H3" s="68"/>
      <c r="I3" s="68"/>
      <c r="J3" s="66"/>
      <c r="K3" s="66"/>
      <c r="L3" s="66"/>
    </row>
    <row r="4" spans="1:17" ht="99.75" customHeight="1" x14ac:dyDescent="0.25">
      <c r="A4" s="69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3"/>
      <c r="O4" s="3"/>
      <c r="P4" s="3"/>
      <c r="Q4" s="3"/>
    </row>
    <row r="5" spans="1:17" ht="15.75" thickBot="1" x14ac:dyDescent="0.3">
      <c r="F5" s="27"/>
      <c r="G5" s="8"/>
      <c r="H5" s="8"/>
      <c r="I5" s="10"/>
    </row>
    <row r="6" spans="1:17" ht="90.75" customHeight="1" x14ac:dyDescent="0.25">
      <c r="A6" s="32" t="s">
        <v>4</v>
      </c>
      <c r="B6" s="15" t="s">
        <v>1</v>
      </c>
      <c r="C6" s="36" t="s">
        <v>28</v>
      </c>
      <c r="D6" s="37" t="s">
        <v>29</v>
      </c>
      <c r="E6" s="36" t="s">
        <v>30</v>
      </c>
      <c r="F6" s="28" t="s">
        <v>0</v>
      </c>
      <c r="G6" s="15" t="s">
        <v>2</v>
      </c>
      <c r="H6" s="15" t="s">
        <v>5</v>
      </c>
      <c r="I6" s="15" t="s">
        <v>6</v>
      </c>
      <c r="J6" s="15" t="s">
        <v>7</v>
      </c>
      <c r="K6" s="15" t="s">
        <v>12</v>
      </c>
      <c r="L6" s="33" t="s">
        <v>11</v>
      </c>
      <c r="M6" s="40"/>
      <c r="N6" s="40"/>
      <c r="O6" s="44"/>
    </row>
    <row r="7" spans="1:17" s="55" customFormat="1" ht="45" x14ac:dyDescent="0.25">
      <c r="A7" s="35"/>
      <c r="B7" s="45" t="s">
        <v>17</v>
      </c>
      <c r="C7" s="42">
        <v>364</v>
      </c>
      <c r="D7" s="42">
        <v>371</v>
      </c>
      <c r="E7" s="42">
        <v>375</v>
      </c>
      <c r="F7" s="29">
        <f t="shared" ref="F7:F13" si="0">AVERAGE(C7:E7)</f>
        <v>370</v>
      </c>
      <c r="G7" s="19">
        <f t="shared" ref="G7:G13" si="1">STDEVA(C7:E7)</f>
        <v>5.5677643628300215</v>
      </c>
      <c r="H7" s="20">
        <f t="shared" ref="H7:H13" si="2">IF(F7&gt;0,STDEVA(C7:E7)/(SUM(C7:E7)/COUNTIF(C7:E7,"&gt;0")),0)</f>
        <v>1.5048011791432491E-2</v>
      </c>
      <c r="I7" s="47" t="s">
        <v>16</v>
      </c>
      <c r="J7" s="48">
        <v>3</v>
      </c>
      <c r="K7" s="42">
        <v>364</v>
      </c>
      <c r="L7" s="49">
        <f t="shared" ref="L7:L17" si="3">J7*K7</f>
        <v>1092</v>
      </c>
      <c r="M7" s="40"/>
      <c r="N7" s="40"/>
      <c r="O7" s="44"/>
    </row>
    <row r="8" spans="1:17" s="56" customFormat="1" ht="45" x14ac:dyDescent="0.25">
      <c r="A8" s="57"/>
      <c r="B8" s="58" t="s">
        <v>18</v>
      </c>
      <c r="C8" s="59">
        <v>1040</v>
      </c>
      <c r="D8" s="59">
        <v>1061</v>
      </c>
      <c r="E8" s="59">
        <v>1072</v>
      </c>
      <c r="F8" s="29">
        <f t="shared" si="0"/>
        <v>1057.6666666666667</v>
      </c>
      <c r="G8" s="19">
        <f t="shared" si="1"/>
        <v>16.258331197676267</v>
      </c>
      <c r="H8" s="20">
        <f t="shared" si="2"/>
        <v>1.5371885784125053E-2</v>
      </c>
      <c r="I8" s="47" t="s">
        <v>16</v>
      </c>
      <c r="J8" s="64">
        <v>3</v>
      </c>
      <c r="K8" s="59">
        <v>1040</v>
      </c>
      <c r="L8" s="49">
        <f t="shared" si="3"/>
        <v>3120</v>
      </c>
      <c r="M8" s="40"/>
      <c r="N8" s="40"/>
      <c r="O8" s="44"/>
    </row>
    <row r="9" spans="1:17" s="56" customFormat="1" ht="30" x14ac:dyDescent="0.25">
      <c r="A9" s="57"/>
      <c r="B9" s="58" t="s">
        <v>19</v>
      </c>
      <c r="C9" s="59">
        <v>1017</v>
      </c>
      <c r="D9" s="59">
        <v>1037</v>
      </c>
      <c r="E9" s="59">
        <v>1047</v>
      </c>
      <c r="F9" s="29">
        <f t="shared" si="0"/>
        <v>1033.6666666666667</v>
      </c>
      <c r="G9" s="19">
        <f t="shared" si="1"/>
        <v>15.275252316519468</v>
      </c>
      <c r="H9" s="20">
        <f t="shared" si="2"/>
        <v>1.4777735230428378E-2</v>
      </c>
      <c r="I9" s="47" t="s">
        <v>16</v>
      </c>
      <c r="J9" s="64">
        <v>3</v>
      </c>
      <c r="K9" s="59">
        <v>1017</v>
      </c>
      <c r="L9" s="49">
        <f t="shared" si="3"/>
        <v>3051</v>
      </c>
      <c r="M9" s="40"/>
      <c r="N9" s="40"/>
      <c r="O9" s="44"/>
    </row>
    <row r="10" spans="1:17" s="56" customFormat="1" ht="45" x14ac:dyDescent="0.25">
      <c r="A10" s="57"/>
      <c r="B10" s="58" t="s">
        <v>20</v>
      </c>
      <c r="C10" s="59">
        <v>264</v>
      </c>
      <c r="D10" s="59">
        <v>269</v>
      </c>
      <c r="E10" s="59">
        <v>272</v>
      </c>
      <c r="F10" s="29">
        <f t="shared" si="0"/>
        <v>268.33333333333331</v>
      </c>
      <c r="G10" s="19">
        <f t="shared" si="1"/>
        <v>4.0414518843273806</v>
      </c>
      <c r="H10" s="20">
        <f t="shared" si="2"/>
        <v>1.5061311370164152E-2</v>
      </c>
      <c r="I10" s="47" t="s">
        <v>16</v>
      </c>
      <c r="J10" s="64">
        <v>3</v>
      </c>
      <c r="K10" s="59">
        <v>264</v>
      </c>
      <c r="L10" s="49">
        <f t="shared" si="3"/>
        <v>792</v>
      </c>
      <c r="M10" s="40"/>
      <c r="N10" s="40"/>
      <c r="O10" s="44"/>
    </row>
    <row r="11" spans="1:17" s="56" customFormat="1" x14ac:dyDescent="0.25">
      <c r="A11" s="57"/>
      <c r="B11" s="58" t="s">
        <v>21</v>
      </c>
      <c r="C11" s="59">
        <v>209</v>
      </c>
      <c r="D11" s="59">
        <v>213</v>
      </c>
      <c r="E11" s="59">
        <v>215</v>
      </c>
      <c r="F11" s="29">
        <f t="shared" si="0"/>
        <v>212.33333333333334</v>
      </c>
      <c r="G11" s="19">
        <f t="shared" si="1"/>
        <v>3.0550504633038935</v>
      </c>
      <c r="H11" s="20">
        <f t="shared" si="2"/>
        <v>1.4387992762812685E-2</v>
      </c>
      <c r="I11" s="47" t="s">
        <v>16</v>
      </c>
      <c r="J11" s="64">
        <v>12</v>
      </c>
      <c r="K11" s="59">
        <v>209</v>
      </c>
      <c r="L11" s="49">
        <f t="shared" si="3"/>
        <v>2508</v>
      </c>
      <c r="M11" s="40"/>
      <c r="N11" s="40"/>
      <c r="O11" s="44"/>
    </row>
    <row r="12" spans="1:17" s="56" customFormat="1" x14ac:dyDescent="0.25">
      <c r="A12" s="57"/>
      <c r="B12" s="58" t="s">
        <v>27</v>
      </c>
      <c r="C12" s="59">
        <v>7336</v>
      </c>
      <c r="D12" s="59">
        <v>7483</v>
      </c>
      <c r="E12" s="59">
        <v>7558</v>
      </c>
      <c r="F12" s="29">
        <f t="shared" si="0"/>
        <v>7459</v>
      </c>
      <c r="G12" s="19">
        <f t="shared" si="1"/>
        <v>112.92918134831227</v>
      </c>
      <c r="H12" s="20">
        <f t="shared" si="2"/>
        <v>1.5139989455464844E-2</v>
      </c>
      <c r="I12" s="47" t="s">
        <v>16</v>
      </c>
      <c r="J12" s="64">
        <v>3</v>
      </c>
      <c r="K12" s="59">
        <v>7336</v>
      </c>
      <c r="L12" s="49">
        <f t="shared" si="3"/>
        <v>22008</v>
      </c>
      <c r="M12" s="40"/>
      <c r="N12" s="40"/>
      <c r="O12" s="44"/>
    </row>
    <row r="13" spans="1:17" s="56" customFormat="1" ht="45" x14ac:dyDescent="0.25">
      <c r="A13" s="57"/>
      <c r="B13" s="58" t="s">
        <v>22</v>
      </c>
      <c r="C13" s="59">
        <v>4761</v>
      </c>
      <c r="D13" s="59">
        <v>4856</v>
      </c>
      <c r="E13" s="59">
        <v>4905</v>
      </c>
      <c r="F13" s="29">
        <f t="shared" si="0"/>
        <v>4840.666666666667</v>
      </c>
      <c r="G13" s="19">
        <f t="shared" si="1"/>
        <v>73.214297328686655</v>
      </c>
      <c r="H13" s="20">
        <f t="shared" si="2"/>
        <v>1.5124837624711469E-2</v>
      </c>
      <c r="I13" s="47" t="s">
        <v>16</v>
      </c>
      <c r="J13" s="64">
        <v>2</v>
      </c>
      <c r="K13" s="59">
        <v>4761</v>
      </c>
      <c r="L13" s="49">
        <f t="shared" si="3"/>
        <v>9522</v>
      </c>
      <c r="M13" s="40"/>
      <c r="N13" s="40"/>
      <c r="O13" s="44"/>
    </row>
    <row r="14" spans="1:17" s="46" customFormat="1" ht="36" customHeight="1" x14ac:dyDescent="0.25">
      <c r="A14" s="57">
        <v>1</v>
      </c>
      <c r="B14" s="58" t="s">
        <v>23</v>
      </c>
      <c r="C14" s="59">
        <v>2885</v>
      </c>
      <c r="D14" s="59">
        <v>2943</v>
      </c>
      <c r="E14" s="59">
        <v>2972</v>
      </c>
      <c r="F14" s="60">
        <f t="shared" ref="F14:F17" si="4">AVERAGE(C14:E14)</f>
        <v>2933.3333333333335</v>
      </c>
      <c r="G14" s="61">
        <f t="shared" ref="G14:G17" si="5">STDEVA(C14:E14)</f>
        <v>44.298231717906454</v>
      </c>
      <c r="H14" s="62">
        <f t="shared" ref="H14:H17" si="6">IF(F14&gt;0,STDEVA(C14:E14)/(SUM(C14:E14)/COUNTIF(C14:E14,"&gt;0")),0)</f>
        <v>1.5101669903831745E-2</v>
      </c>
      <c r="I14" s="63" t="s">
        <v>16</v>
      </c>
      <c r="J14" s="64">
        <v>3</v>
      </c>
      <c r="K14" s="59">
        <v>2885</v>
      </c>
      <c r="L14" s="49">
        <f t="shared" si="3"/>
        <v>8655</v>
      </c>
      <c r="M14" s="53"/>
      <c r="N14" s="54"/>
      <c r="O14" s="51"/>
      <c r="P14" s="52"/>
    </row>
    <row r="15" spans="1:17" s="50" customFormat="1" ht="36" customHeight="1" x14ac:dyDescent="0.25">
      <c r="A15" s="35">
        <v>2</v>
      </c>
      <c r="B15" s="45" t="s">
        <v>24</v>
      </c>
      <c r="C15" s="42">
        <v>2885</v>
      </c>
      <c r="D15" s="42">
        <v>2943</v>
      </c>
      <c r="E15" s="42">
        <v>2972</v>
      </c>
      <c r="F15" s="29">
        <f t="shared" si="4"/>
        <v>2933.3333333333335</v>
      </c>
      <c r="G15" s="19">
        <f t="shared" si="5"/>
        <v>44.298231717906454</v>
      </c>
      <c r="H15" s="20">
        <f t="shared" si="6"/>
        <v>1.5101669903831745E-2</v>
      </c>
      <c r="I15" s="47" t="s">
        <v>16</v>
      </c>
      <c r="J15" s="48">
        <v>3</v>
      </c>
      <c r="K15" s="42">
        <v>2885</v>
      </c>
      <c r="L15" s="49">
        <f t="shared" si="3"/>
        <v>8655</v>
      </c>
      <c r="M15" s="53"/>
      <c r="N15" s="54"/>
      <c r="O15" s="51"/>
      <c r="P15" s="52"/>
    </row>
    <row r="16" spans="1:17" s="50" customFormat="1" ht="36" customHeight="1" x14ac:dyDescent="0.25">
      <c r="A16" s="35">
        <v>3</v>
      </c>
      <c r="B16" s="45" t="s">
        <v>25</v>
      </c>
      <c r="C16" s="42">
        <v>1950</v>
      </c>
      <c r="D16" s="42">
        <v>1989</v>
      </c>
      <c r="E16" s="42">
        <v>2009</v>
      </c>
      <c r="F16" s="29">
        <f t="shared" si="4"/>
        <v>1982.6666666666667</v>
      </c>
      <c r="G16" s="19">
        <f t="shared" si="5"/>
        <v>30.005555041247501</v>
      </c>
      <c r="H16" s="20">
        <f t="shared" si="6"/>
        <v>1.5133938319391813E-2</v>
      </c>
      <c r="I16" s="47" t="s">
        <v>16</v>
      </c>
      <c r="J16" s="48">
        <v>1</v>
      </c>
      <c r="K16" s="42">
        <v>1950</v>
      </c>
      <c r="L16" s="49">
        <f t="shared" si="3"/>
        <v>1950</v>
      </c>
      <c r="M16" s="53"/>
      <c r="N16" s="54"/>
      <c r="O16" s="51"/>
      <c r="P16" s="52"/>
    </row>
    <row r="17" spans="1:18" s="50" customFormat="1" ht="36" customHeight="1" x14ac:dyDescent="0.25">
      <c r="A17" s="35">
        <v>4</v>
      </c>
      <c r="B17" s="45" t="s">
        <v>26</v>
      </c>
      <c r="C17" s="42">
        <v>1625</v>
      </c>
      <c r="D17" s="42">
        <v>1658</v>
      </c>
      <c r="E17" s="42">
        <v>1675</v>
      </c>
      <c r="F17" s="29">
        <f t="shared" si="4"/>
        <v>1652.6666666666667</v>
      </c>
      <c r="G17" s="19">
        <f t="shared" si="5"/>
        <v>25.423086620891127</v>
      </c>
      <c r="H17" s="20">
        <f t="shared" si="6"/>
        <v>1.5383069758506127E-2</v>
      </c>
      <c r="I17" s="47" t="s">
        <v>16</v>
      </c>
      <c r="J17" s="48">
        <v>3</v>
      </c>
      <c r="K17" s="42">
        <v>1625</v>
      </c>
      <c r="L17" s="49">
        <f t="shared" si="3"/>
        <v>4875</v>
      </c>
      <c r="M17" s="53"/>
      <c r="N17" s="54"/>
      <c r="O17" s="51"/>
      <c r="P17" s="52"/>
    </row>
    <row r="18" spans="1:18" ht="14.25" customHeight="1" thickBot="1" x14ac:dyDescent="0.3">
      <c r="A18" s="23"/>
      <c r="B18" s="21"/>
      <c r="C18" s="21"/>
      <c r="D18" s="22"/>
      <c r="E18" s="21"/>
      <c r="F18" s="30"/>
      <c r="G18" s="21"/>
      <c r="H18" s="24"/>
      <c r="I18" s="21"/>
      <c r="J18" s="21"/>
      <c r="K18" s="38" t="s">
        <v>3</v>
      </c>
      <c r="L18" s="34">
        <f>SUM(L7:L17)</f>
        <v>66228</v>
      </c>
    </row>
    <row r="19" spans="1:18" ht="15.75" x14ac:dyDescent="0.25">
      <c r="H19" s="4"/>
      <c r="K19" s="2"/>
      <c r="L19" s="7"/>
    </row>
    <row r="20" spans="1:18" ht="15.75" x14ac:dyDescent="0.25">
      <c r="H20" s="4"/>
      <c r="K20" s="2"/>
      <c r="L20" s="7"/>
    </row>
    <row r="21" spans="1:18" ht="15.75" x14ac:dyDescent="0.25">
      <c r="H21" s="4"/>
      <c r="K21" s="2"/>
      <c r="L21" s="7"/>
      <c r="R21" s="52"/>
    </row>
    <row r="22" spans="1:18" ht="52.5" customHeight="1" x14ac:dyDescent="0.25">
      <c r="H22" s="4"/>
      <c r="J22" s="26"/>
      <c r="K22" s="2"/>
      <c r="L22" s="7"/>
    </row>
    <row r="23" spans="1:18" ht="15.75" x14ac:dyDescent="0.25">
      <c r="H23" s="4"/>
      <c r="J23" s="26"/>
      <c r="K23" s="2"/>
      <c r="L23" s="7"/>
    </row>
    <row r="24" spans="1:18" ht="15.75" x14ac:dyDescent="0.25">
      <c r="H24" s="4"/>
      <c r="J24" s="26"/>
      <c r="K24" s="2"/>
      <c r="L24" s="7"/>
    </row>
    <row r="25" spans="1:18" ht="15.75" x14ac:dyDescent="0.25">
      <c r="G25" s="11"/>
      <c r="H25" s="13"/>
      <c r="J25" s="26"/>
      <c r="K25" s="2"/>
      <c r="L25" s="7"/>
    </row>
    <row r="26" spans="1:18" ht="15.75" x14ac:dyDescent="0.25">
      <c r="G26" s="12">
        <v>0.05</v>
      </c>
      <c r="H26" s="13">
        <f>D28*0.05</f>
        <v>3311.4</v>
      </c>
      <c r="J26" s="26"/>
      <c r="K26" s="2"/>
      <c r="L26" s="7"/>
    </row>
    <row r="27" spans="1:18" ht="15.75" x14ac:dyDescent="0.25">
      <c r="H27" s="4"/>
      <c r="J27" s="26"/>
      <c r="K27" s="2"/>
      <c r="L27" s="7"/>
    </row>
    <row r="28" spans="1:18" ht="15.75" customHeight="1" x14ac:dyDescent="0.25">
      <c r="D28" s="17">
        <f>(L18)</f>
        <v>66228</v>
      </c>
      <c r="E28" s="9" t="str">
        <f>TEXT(TRUNC(TEXT(D28,n0)),"# ##0")&amp;" ("&amp;SUBSTITUTE(SUBSTITUTE(PROPER(INDEX(n_4,MID(TEXT(D28,n0),1,1)+1)&amp;INDEX(n0x,MID(TEXT(D28,n0),2,1)+1,MID(TEXT(D28,n0),3,1)+1)&amp;IF(-MID(TEXT(D28,n0),1,3),"миллиард"&amp;VLOOKUP(MID(TEXT(D28,n0),3,1)*AND(MID(TEXT(D28,n0),2,1)-1),мил,2),"")&amp;INDEX(n_4,MID(TEXT(D28,n0),4,1)+1)&amp;INDEX(n0x,MID(TEXT(D28,n0),5,1)+1,MID(TEXT(D28,n0),6,1)+1)&amp;IF(-MID(TEXT(D28,n0),4,3),"миллион"&amp;VLOOKUP(MID(TEXT(D28,n0),6,1)*AND(MID(TEXT(D28,n0),5,1)-1),мил,2),"")&amp;INDEX(n_4,MID(TEXT(D28,n0),7,1)+1)&amp;INDEX(n1x,MID(TEXT(D28,n0),8,1)+1,MID(TEXT(D28,n0),9,1)+1)&amp;IF(-MID(TEXT(D28,n0),7,3),VLOOKUP(MID(TEXT(D28,n0),9,1)*AND(MID(TEXT(D28,n0),8,1)-1),тыс,2),"")&amp;INDEX(n_4,MID(TEXT(D28,n0),10,1)+1)&amp;INDEX(n0x,MID(TEXT(D28,n0),11,1)+1,MID(TEXT(D28,n0),12,1)+1)),"z"," ")&amp;IF(TRUNC(TEXT(D28,n0)),"","Ноль ")&amp;"рубл"&amp;VLOOKUP(MOD(MAX(MOD(MID(TEXT(D28,n0),11,2)-11,100),9),10),{0,"ь ";1,"я ";4,"ей "},2)," рубл",") рубл")&amp;RIGHT(TEXT(D28,n0),2)&amp;" коп."</f>
        <v>66 228 (Шестьдесят шесть тысяч двести двадцать восемь) рублей ,0 коп.</v>
      </c>
      <c r="H28" s="4"/>
      <c r="K28" s="2"/>
      <c r="L28" s="7"/>
    </row>
    <row r="29" spans="1:18" s="41" customFormat="1" ht="37.5" customHeight="1" x14ac:dyDescent="0.25">
      <c r="A29" s="65" t="s">
        <v>13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10"/>
      <c r="N29" s="39"/>
      <c r="O29" s="43"/>
    </row>
    <row r="30" spans="1:18" ht="38.25" customHeight="1" x14ac:dyDescent="0.25">
      <c r="A30" s="65" t="s">
        <v>14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</row>
    <row r="31" spans="1:18" x14ac:dyDescent="0.25">
      <c r="B31" s="5"/>
      <c r="C31" s="5"/>
      <c r="D31" s="18"/>
      <c r="H31" s="4"/>
    </row>
    <row r="32" spans="1:18" x14ac:dyDescent="0.25">
      <c r="B32" s="5"/>
      <c r="C32" s="5"/>
      <c r="D32" s="18"/>
      <c r="H32" s="4"/>
    </row>
    <row r="33" spans="2:8" x14ac:dyDescent="0.25">
      <c r="B33" s="5"/>
      <c r="C33" s="5"/>
      <c r="D33" s="18"/>
      <c r="H33" s="4"/>
    </row>
    <row r="34" spans="2:8" x14ac:dyDescent="0.25">
      <c r="B34" s="5"/>
      <c r="C34" s="5"/>
      <c r="D34" s="18"/>
      <c r="H34" s="4"/>
    </row>
    <row r="35" spans="2:8" x14ac:dyDescent="0.25">
      <c r="B35" s="5"/>
      <c r="C35" s="6"/>
      <c r="D35" s="18"/>
      <c r="H35" s="4"/>
    </row>
    <row r="36" spans="2:8" x14ac:dyDescent="0.25">
      <c r="H36" s="4"/>
    </row>
    <row r="37" spans="2:8" x14ac:dyDescent="0.25">
      <c r="H37" s="4"/>
    </row>
    <row r="38" spans="2:8" x14ac:dyDescent="0.25">
      <c r="H38" s="4"/>
    </row>
    <row r="39" spans="2:8" x14ac:dyDescent="0.25">
      <c r="H39" s="4"/>
    </row>
    <row r="40" spans="2:8" x14ac:dyDescent="0.25">
      <c r="H40" s="4"/>
    </row>
    <row r="41" spans="2:8" x14ac:dyDescent="0.25">
      <c r="H41" s="4"/>
    </row>
    <row r="42" spans="2:8" x14ac:dyDescent="0.25">
      <c r="H42" s="4"/>
    </row>
    <row r="43" spans="2:8" x14ac:dyDescent="0.25">
      <c r="H43" s="4"/>
    </row>
    <row r="44" spans="2:8" x14ac:dyDescent="0.25">
      <c r="H44" s="4"/>
    </row>
    <row r="45" spans="2:8" x14ac:dyDescent="0.25">
      <c r="H45" s="4"/>
    </row>
    <row r="46" spans="2:8" x14ac:dyDescent="0.25">
      <c r="H46" s="4"/>
    </row>
    <row r="47" spans="2:8" x14ac:dyDescent="0.25">
      <c r="H47" s="4"/>
    </row>
    <row r="48" spans="2:8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  <row r="52" spans="8:8" x14ac:dyDescent="0.25">
      <c r="H52" s="4"/>
    </row>
    <row r="53" spans="8:8" x14ac:dyDescent="0.25">
      <c r="H53" s="4"/>
    </row>
    <row r="54" spans="8:8" x14ac:dyDescent="0.25">
      <c r="H54" s="4"/>
    </row>
    <row r="55" spans="8:8" x14ac:dyDescent="0.25">
      <c r="H55" s="4"/>
    </row>
    <row r="56" spans="8:8" x14ac:dyDescent="0.25">
      <c r="H56" s="4"/>
    </row>
    <row r="57" spans="8:8" x14ac:dyDescent="0.25">
      <c r="H57" s="4"/>
    </row>
    <row r="58" spans="8:8" x14ac:dyDescent="0.25">
      <c r="H58" s="4"/>
    </row>
    <row r="59" spans="8:8" x14ac:dyDescent="0.25">
      <c r="H59" s="4"/>
    </row>
    <row r="60" spans="8:8" x14ac:dyDescent="0.25">
      <c r="H60" s="4"/>
    </row>
    <row r="61" spans="8:8" x14ac:dyDescent="0.25">
      <c r="H61" s="4"/>
    </row>
    <row r="62" spans="8:8" x14ac:dyDescent="0.25">
      <c r="H62" s="4"/>
    </row>
    <row r="63" spans="8:8" x14ac:dyDescent="0.25">
      <c r="H63" s="4"/>
    </row>
    <row r="64" spans="8:8" x14ac:dyDescent="0.25">
      <c r="H64" s="4"/>
    </row>
    <row r="65" spans="8:8" x14ac:dyDescent="0.25">
      <c r="H65" s="4"/>
    </row>
    <row r="66" spans="8:8" x14ac:dyDescent="0.25">
      <c r="H66" s="4"/>
    </row>
    <row r="67" spans="8:8" x14ac:dyDescent="0.25">
      <c r="H67" s="4"/>
    </row>
    <row r="68" spans="8:8" x14ac:dyDescent="0.25">
      <c r="H68" s="4"/>
    </row>
    <row r="69" spans="8:8" x14ac:dyDescent="0.25">
      <c r="H69" s="4"/>
    </row>
    <row r="70" spans="8:8" x14ac:dyDescent="0.25">
      <c r="H70" s="4"/>
    </row>
    <row r="71" spans="8:8" x14ac:dyDescent="0.25">
      <c r="H71" s="4"/>
    </row>
    <row r="72" spans="8:8" x14ac:dyDescent="0.25">
      <c r="H72" s="4"/>
    </row>
    <row r="73" spans="8:8" x14ac:dyDescent="0.25">
      <c r="H73" s="4"/>
    </row>
    <row r="74" spans="8:8" x14ac:dyDescent="0.25">
      <c r="H74" s="4"/>
    </row>
    <row r="75" spans="8:8" x14ac:dyDescent="0.25">
      <c r="H75" s="4"/>
    </row>
    <row r="76" spans="8:8" x14ac:dyDescent="0.25">
      <c r="H76" s="4"/>
    </row>
    <row r="77" spans="8:8" x14ac:dyDescent="0.25">
      <c r="H77" s="4"/>
    </row>
    <row r="78" spans="8:8" x14ac:dyDescent="0.25">
      <c r="H78" s="4"/>
    </row>
    <row r="79" spans="8:8" x14ac:dyDescent="0.25">
      <c r="H79" s="4"/>
    </row>
    <row r="80" spans="8:8" x14ac:dyDescent="0.25">
      <c r="H80" s="4"/>
    </row>
    <row r="81" spans="8:8" x14ac:dyDescent="0.25">
      <c r="H81" s="4"/>
    </row>
    <row r="82" spans="8:8" x14ac:dyDescent="0.25">
      <c r="H82" s="4"/>
    </row>
    <row r="83" spans="8:8" x14ac:dyDescent="0.25">
      <c r="H83" s="4"/>
    </row>
    <row r="84" spans="8:8" x14ac:dyDescent="0.25">
      <c r="H84" s="4"/>
    </row>
    <row r="85" spans="8:8" x14ac:dyDescent="0.25">
      <c r="H85" s="4"/>
    </row>
    <row r="86" spans="8:8" x14ac:dyDescent="0.25">
      <c r="H86" s="4"/>
    </row>
    <row r="87" spans="8:8" x14ac:dyDescent="0.25">
      <c r="H87" s="4"/>
    </row>
    <row r="88" spans="8:8" x14ac:dyDescent="0.25">
      <c r="H88" s="4"/>
    </row>
    <row r="89" spans="8:8" x14ac:dyDescent="0.25">
      <c r="H89" s="4"/>
    </row>
    <row r="90" spans="8:8" x14ac:dyDescent="0.25">
      <c r="H90" s="4"/>
    </row>
    <row r="91" spans="8:8" x14ac:dyDescent="0.25">
      <c r="H91" s="4"/>
    </row>
    <row r="92" spans="8:8" x14ac:dyDescent="0.25">
      <c r="H92" s="4"/>
    </row>
    <row r="93" spans="8:8" x14ac:dyDescent="0.25">
      <c r="H93" s="4"/>
    </row>
    <row r="94" spans="8:8" x14ac:dyDescent="0.25">
      <c r="H94" s="4"/>
    </row>
    <row r="95" spans="8:8" x14ac:dyDescent="0.25">
      <c r="H95" s="4"/>
    </row>
    <row r="96" spans="8:8" x14ac:dyDescent="0.25">
      <c r="H96" s="4"/>
    </row>
    <row r="97" spans="8:8" x14ac:dyDescent="0.25">
      <c r="H97" s="4"/>
    </row>
    <row r="98" spans="8:8" x14ac:dyDescent="0.25">
      <c r="H98" s="4"/>
    </row>
    <row r="99" spans="8:8" x14ac:dyDescent="0.25">
      <c r="H99" s="4"/>
    </row>
    <row r="100" spans="8:8" x14ac:dyDescent="0.25">
      <c r="H100" s="4"/>
    </row>
    <row r="101" spans="8:8" x14ac:dyDescent="0.25">
      <c r="H101" s="4"/>
    </row>
    <row r="102" spans="8:8" x14ac:dyDescent="0.25">
      <c r="H102" s="4"/>
    </row>
    <row r="103" spans="8:8" x14ac:dyDescent="0.25">
      <c r="H103" s="4"/>
    </row>
    <row r="104" spans="8:8" x14ac:dyDescent="0.25">
      <c r="H104" s="4"/>
    </row>
    <row r="105" spans="8:8" x14ac:dyDescent="0.25">
      <c r="H105" s="4"/>
    </row>
    <row r="106" spans="8:8" x14ac:dyDescent="0.25">
      <c r="H106" s="4"/>
    </row>
    <row r="107" spans="8:8" x14ac:dyDescent="0.25">
      <c r="H107" s="4"/>
    </row>
    <row r="108" spans="8:8" x14ac:dyDescent="0.25">
      <c r="H108" s="4"/>
    </row>
    <row r="109" spans="8:8" x14ac:dyDescent="0.25">
      <c r="H109" s="4"/>
    </row>
    <row r="110" spans="8:8" x14ac:dyDescent="0.25">
      <c r="H110" s="4"/>
    </row>
    <row r="111" spans="8:8" x14ac:dyDescent="0.25">
      <c r="H111" s="4"/>
    </row>
    <row r="112" spans="8:8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4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  <row r="278" spans="8:8" x14ac:dyDescent="0.25">
      <c r="H278" s="4"/>
    </row>
    <row r="279" spans="8:8" x14ac:dyDescent="0.25">
      <c r="H279" s="4"/>
    </row>
    <row r="280" spans="8:8" x14ac:dyDescent="0.25">
      <c r="H280" s="4"/>
    </row>
    <row r="281" spans="8:8" x14ac:dyDescent="0.25">
      <c r="H281" s="4"/>
    </row>
    <row r="282" spans="8:8" x14ac:dyDescent="0.25">
      <c r="H282" s="4"/>
    </row>
    <row r="283" spans="8:8" x14ac:dyDescent="0.25">
      <c r="H283" s="4"/>
    </row>
    <row r="284" spans="8:8" x14ac:dyDescent="0.25">
      <c r="H284" s="4"/>
    </row>
    <row r="285" spans="8:8" x14ac:dyDescent="0.25">
      <c r="H285" s="4"/>
    </row>
    <row r="286" spans="8:8" x14ac:dyDescent="0.25">
      <c r="H286" s="4"/>
    </row>
    <row r="287" spans="8:8" x14ac:dyDescent="0.25">
      <c r="H287" s="4"/>
    </row>
    <row r="288" spans="8:8" x14ac:dyDescent="0.25">
      <c r="H288" s="4"/>
    </row>
    <row r="289" spans="8:8" x14ac:dyDescent="0.25">
      <c r="H289" s="4"/>
    </row>
    <row r="290" spans="8:8" x14ac:dyDescent="0.25">
      <c r="H290" s="4"/>
    </row>
    <row r="291" spans="8:8" x14ac:dyDescent="0.25">
      <c r="H291" s="4"/>
    </row>
    <row r="292" spans="8:8" x14ac:dyDescent="0.25">
      <c r="H292" s="4"/>
    </row>
    <row r="293" spans="8:8" x14ac:dyDescent="0.25">
      <c r="H293" s="4"/>
    </row>
    <row r="294" spans="8:8" x14ac:dyDescent="0.25">
      <c r="H294" s="4"/>
    </row>
    <row r="295" spans="8:8" x14ac:dyDescent="0.25">
      <c r="H295" s="4"/>
    </row>
    <row r="296" spans="8:8" x14ac:dyDescent="0.25">
      <c r="H296" s="4"/>
    </row>
    <row r="297" spans="8:8" x14ac:dyDescent="0.25">
      <c r="H297" s="4"/>
    </row>
    <row r="298" spans="8:8" x14ac:dyDescent="0.25">
      <c r="H298" s="4"/>
    </row>
    <row r="299" spans="8:8" x14ac:dyDescent="0.25">
      <c r="H299" s="4"/>
    </row>
    <row r="300" spans="8:8" x14ac:dyDescent="0.25">
      <c r="H300" s="4"/>
    </row>
    <row r="301" spans="8:8" x14ac:dyDescent="0.25">
      <c r="H301" s="4"/>
    </row>
    <row r="302" spans="8:8" x14ac:dyDescent="0.25">
      <c r="H302" s="4"/>
    </row>
    <row r="303" spans="8:8" x14ac:dyDescent="0.25">
      <c r="H303" s="4"/>
    </row>
    <row r="304" spans="8:8" x14ac:dyDescent="0.25">
      <c r="H304" s="4"/>
    </row>
    <row r="305" spans="8:8" x14ac:dyDescent="0.25">
      <c r="H305" s="4"/>
    </row>
    <row r="306" spans="8:8" x14ac:dyDescent="0.25">
      <c r="H306" s="4"/>
    </row>
    <row r="307" spans="8:8" x14ac:dyDescent="0.25">
      <c r="H307" s="4"/>
    </row>
    <row r="308" spans="8:8" x14ac:dyDescent="0.25">
      <c r="H308" s="4"/>
    </row>
    <row r="309" spans="8:8" x14ac:dyDescent="0.25">
      <c r="H309" s="4"/>
    </row>
    <row r="310" spans="8:8" x14ac:dyDescent="0.25">
      <c r="H310" s="4"/>
    </row>
    <row r="311" spans="8:8" x14ac:dyDescent="0.25">
      <c r="H311" s="4"/>
    </row>
    <row r="312" spans="8:8" x14ac:dyDescent="0.25">
      <c r="H312" s="4"/>
    </row>
    <row r="313" spans="8:8" x14ac:dyDescent="0.25">
      <c r="H313" s="4"/>
    </row>
    <row r="314" spans="8:8" x14ac:dyDescent="0.25">
      <c r="H314" s="4"/>
    </row>
    <row r="315" spans="8:8" x14ac:dyDescent="0.25">
      <c r="H315" s="4"/>
    </row>
    <row r="316" spans="8:8" x14ac:dyDescent="0.25">
      <c r="H316" s="4"/>
    </row>
    <row r="317" spans="8:8" x14ac:dyDescent="0.25">
      <c r="H317" s="4"/>
    </row>
    <row r="318" spans="8:8" x14ac:dyDescent="0.25">
      <c r="H318" s="4"/>
    </row>
    <row r="319" spans="8:8" x14ac:dyDescent="0.25">
      <c r="H319" s="4"/>
    </row>
    <row r="320" spans="8:8" x14ac:dyDescent="0.25">
      <c r="H320" s="4"/>
    </row>
    <row r="321" spans="8:8" x14ac:dyDescent="0.25">
      <c r="H321" s="4"/>
    </row>
    <row r="322" spans="8:8" x14ac:dyDescent="0.25">
      <c r="H322" s="4"/>
    </row>
    <row r="323" spans="8:8" x14ac:dyDescent="0.25">
      <c r="H323" s="4"/>
    </row>
    <row r="324" spans="8:8" x14ac:dyDescent="0.25">
      <c r="H324" s="4"/>
    </row>
    <row r="325" spans="8:8" x14ac:dyDescent="0.25">
      <c r="H325" s="4"/>
    </row>
    <row r="326" spans="8:8" x14ac:dyDescent="0.25">
      <c r="H326" s="4"/>
    </row>
    <row r="327" spans="8:8" x14ac:dyDescent="0.25">
      <c r="H327" s="4"/>
    </row>
    <row r="328" spans="8:8" x14ac:dyDescent="0.25">
      <c r="H328" s="4"/>
    </row>
    <row r="329" spans="8:8" x14ac:dyDescent="0.25">
      <c r="H329" s="4"/>
    </row>
    <row r="330" spans="8:8" x14ac:dyDescent="0.25">
      <c r="H330" s="4"/>
    </row>
    <row r="331" spans="8:8" x14ac:dyDescent="0.25">
      <c r="H331" s="4"/>
    </row>
    <row r="332" spans="8:8" x14ac:dyDescent="0.25">
      <c r="H332" s="4"/>
    </row>
    <row r="333" spans="8:8" x14ac:dyDescent="0.25">
      <c r="H333" s="4"/>
    </row>
    <row r="334" spans="8:8" x14ac:dyDescent="0.25">
      <c r="H334" s="4"/>
    </row>
    <row r="335" spans="8:8" x14ac:dyDescent="0.25">
      <c r="H335" s="4"/>
    </row>
    <row r="336" spans="8:8" x14ac:dyDescent="0.25">
      <c r="H336" s="4"/>
    </row>
    <row r="337" spans="8:8" x14ac:dyDescent="0.25">
      <c r="H337" s="4"/>
    </row>
    <row r="338" spans="8:8" x14ac:dyDescent="0.25">
      <c r="H338" s="4"/>
    </row>
    <row r="339" spans="8:8" x14ac:dyDescent="0.25">
      <c r="H339" s="4"/>
    </row>
    <row r="340" spans="8:8" x14ac:dyDescent="0.25">
      <c r="H340" s="4"/>
    </row>
    <row r="341" spans="8:8" x14ac:dyDescent="0.25">
      <c r="H341" s="4"/>
    </row>
    <row r="342" spans="8:8" x14ac:dyDescent="0.25">
      <c r="H342" s="4"/>
    </row>
    <row r="343" spans="8:8" x14ac:dyDescent="0.25">
      <c r="H343" s="4"/>
    </row>
    <row r="344" spans="8:8" x14ac:dyDescent="0.25">
      <c r="H344" s="4"/>
    </row>
    <row r="345" spans="8:8" x14ac:dyDescent="0.25">
      <c r="H345" s="4"/>
    </row>
    <row r="346" spans="8:8" x14ac:dyDescent="0.25">
      <c r="H346" s="4"/>
    </row>
    <row r="347" spans="8:8" x14ac:dyDescent="0.25">
      <c r="H347" s="4"/>
    </row>
    <row r="348" spans="8:8" x14ac:dyDescent="0.25">
      <c r="H348" s="4"/>
    </row>
    <row r="349" spans="8:8" x14ac:dyDescent="0.25">
      <c r="H349" s="4"/>
    </row>
    <row r="350" spans="8:8" x14ac:dyDescent="0.25">
      <c r="H350" s="4"/>
    </row>
    <row r="351" spans="8:8" x14ac:dyDescent="0.25">
      <c r="H351" s="4"/>
    </row>
    <row r="352" spans="8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  <row r="366" spans="8:8" x14ac:dyDescent="0.25">
      <c r="H366" s="4"/>
    </row>
    <row r="367" spans="8:8" x14ac:dyDescent="0.25">
      <c r="H367" s="4"/>
    </row>
    <row r="368" spans="8:8" x14ac:dyDescent="0.25">
      <c r="H368" s="4"/>
    </row>
    <row r="369" spans="8:8" x14ac:dyDescent="0.25">
      <c r="H369" s="4"/>
    </row>
    <row r="370" spans="8:8" x14ac:dyDescent="0.25">
      <c r="H370" s="4"/>
    </row>
    <row r="371" spans="8:8" x14ac:dyDescent="0.25">
      <c r="H371" s="4"/>
    </row>
    <row r="372" spans="8:8" x14ac:dyDescent="0.25">
      <c r="H372" s="4"/>
    </row>
    <row r="373" spans="8:8" x14ac:dyDescent="0.25">
      <c r="H373" s="4"/>
    </row>
    <row r="374" spans="8:8" x14ac:dyDescent="0.25">
      <c r="H374" s="4"/>
    </row>
    <row r="375" spans="8:8" x14ac:dyDescent="0.25">
      <c r="H375" s="4"/>
    </row>
    <row r="376" spans="8:8" x14ac:dyDescent="0.25">
      <c r="H376" s="4"/>
    </row>
    <row r="377" spans="8:8" x14ac:dyDescent="0.25">
      <c r="H377" s="4"/>
    </row>
    <row r="378" spans="8:8" x14ac:dyDescent="0.25">
      <c r="H378" s="4"/>
    </row>
    <row r="379" spans="8:8" x14ac:dyDescent="0.25">
      <c r="H379" s="4"/>
    </row>
    <row r="380" spans="8:8" x14ac:dyDescent="0.25">
      <c r="H380" s="4"/>
    </row>
    <row r="381" spans="8:8" x14ac:dyDescent="0.25">
      <c r="H381" s="4"/>
    </row>
    <row r="382" spans="8:8" x14ac:dyDescent="0.25">
      <c r="H382" s="4"/>
    </row>
    <row r="383" spans="8:8" x14ac:dyDescent="0.25">
      <c r="H383" s="4"/>
    </row>
  </sheetData>
  <mergeCells count="7">
    <mergeCell ref="A30:L30"/>
    <mergeCell ref="J3:L3"/>
    <mergeCell ref="D3:I3"/>
    <mergeCell ref="A4:L4"/>
    <mergeCell ref="B1:L1"/>
    <mergeCell ref="A2:L2"/>
    <mergeCell ref="A29:L29"/>
  </mergeCells>
  <phoneticPr fontId="0" type="noConversion"/>
  <pageMargins left="0.25" right="0.25" top="0.75" bottom="0.75" header="0.3" footer="0.3"/>
  <pageSetup paperSize="9" scale="52" orientation="landscape" r:id="rId1"/>
  <customProperties>
    <customPr name="LastActiv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A2" sqref="A2:N18"/>
    </sheetView>
  </sheetViews>
  <sheetFormatPr defaultRowHeight="15" x14ac:dyDescent="0.25"/>
  <cols>
    <col min="2" max="2" width="45" style="25" customWidth="1"/>
  </cols>
  <sheetData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Якимова Наталья Владимировна</cp:lastModifiedBy>
  <cp:lastPrinted>2026-10-14T02:49:37Z</cp:lastPrinted>
  <dcterms:created xsi:type="dcterms:W3CDTF">2014-01-17T08:53:04Z</dcterms:created>
  <dcterms:modified xsi:type="dcterms:W3CDTF">2026-10-14T02:49:38Z</dcterms:modified>
</cp:coreProperties>
</file>