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КУПКИ\2026\223-ФЗ\111 Д Запчасти для трактора АмкоСнаб\"/>
    </mc:Choice>
  </mc:AlternateContent>
  <xr:revisionPtr revIDLastSave="0" documentId="13_ncr:1_{9B9E26A7-A8D7-4AA5-8D2E-0559096F9312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НМЦК" sheetId="4" r:id="rId1"/>
  </sheets>
  <definedNames>
    <definedName name="_xlnm._FilterDatabase" localSheetId="0" hidden="1">НМЦК!$K$1:$K$22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4" l="1"/>
  <c r="K19" i="4"/>
  <c r="K18" i="4"/>
  <c r="K14" i="4"/>
  <c r="K15" i="4"/>
  <c r="K16" i="4"/>
  <c r="K17" i="4"/>
  <c r="J14" i="4"/>
  <c r="J15" i="4"/>
  <c r="J16" i="4"/>
  <c r="J17" i="4"/>
  <c r="J18" i="4"/>
  <c r="J19" i="4"/>
  <c r="J20" i="4"/>
  <c r="H21" i="4"/>
  <c r="G21" i="4"/>
  <c r="F21" i="4"/>
  <c r="K13" i="4"/>
  <c r="J13" i="4"/>
  <c r="J12" i="4"/>
  <c r="K12" i="4" s="1"/>
  <c r="J11" i="4"/>
  <c r="F23" i="4" l="1"/>
  <c r="G23" i="4"/>
  <c r="H23" i="4"/>
  <c r="K11" i="4" l="1"/>
</calcChain>
</file>

<file path=xl/sharedStrings.xml><?xml version="1.0" encoding="utf-8"?>
<sst xmlns="http://schemas.openxmlformats.org/spreadsheetml/2006/main" count="77" uniqueCount="61">
  <si>
    <t>Наименование предмета контракта</t>
  </si>
  <si>
    <t>Среднее квадрат. отклонение</t>
  </si>
  <si>
    <t>Наименование объекта закупки:</t>
  </si>
  <si>
    <t>№ п/п</t>
  </si>
  <si>
    <t>Определение однородности совокупности значений выявленных цен</t>
  </si>
  <si>
    <t xml:space="preserve"> </t>
  </si>
  <si>
    <t>вх. № 01 от</t>
  </si>
  <si>
    <t xml:space="preserve"> Кол-во (объем) товаров (работ, услуг)</t>
  </si>
  <si>
    <t>Ед. изм.</t>
  </si>
  <si>
    <t>Обоснование начальной (максимальной) цены договора</t>
  </si>
  <si>
    <t xml:space="preserve">Используемый метод определения Н(М)ЦД: </t>
  </si>
  <si>
    <t xml:space="preserve">Дата подготовки обоснования Н(М)ЦД: </t>
  </si>
  <si>
    <t>расчет Н(М)ЦД осуществлен Заказчиком методом сопоставимых рыночных цен (анализа рынка) на основании информации о рыночных ценах, полученной от поставщиков (подрядчиков, исполнителей) - организаций, предприятий</t>
  </si>
  <si>
    <t>Всего начальная (максимальная) цена договора:</t>
  </si>
  <si>
    <t>смп</t>
  </si>
  <si>
    <t>29.32.30.390 - Части и принадлежности для автотранспортных средств прочие, не включенные в другие группировки</t>
  </si>
  <si>
    <t>1875 (Преимущество 15% для российских товаров)</t>
  </si>
  <si>
    <t>616 (223ФЗ)</t>
  </si>
  <si>
    <t>коэф. вариации цен V (%) (не &gt; 33%)</t>
  </si>
  <si>
    <t>шт.</t>
  </si>
  <si>
    <t>Директор МБУ "Спецбюро"  И.П. Алхимов</t>
  </si>
  <si>
    <r>
      <t xml:space="preserve">Исп. Баштанова О.А.  </t>
    </r>
    <r>
      <rPr>
        <u/>
        <sz val="9"/>
        <color theme="1"/>
        <rFont val="Arial"/>
        <family val="2"/>
        <charset val="204"/>
      </rPr>
      <t>подписано</t>
    </r>
    <r>
      <rPr>
        <sz val="9"/>
        <color theme="1"/>
        <rFont val="Arial"/>
        <family val="2"/>
        <charset val="204"/>
      </rPr>
      <t>, тел. +7 (3842) 28-12-33, e-mail @mail.ru</t>
    </r>
  </si>
  <si>
    <t xml:space="preserve">                                           подпись</t>
  </si>
  <si>
    <t>Номер источника ценовой информации (КП) и цена ед., руб.</t>
  </si>
  <si>
    <t>КП № 1</t>
  </si>
  <si>
    <t>КП № 2</t>
  </si>
  <si>
    <t>КП № 3</t>
  </si>
  <si>
    <t>ОКПД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</si>
  <si>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</si>
  <si>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</si>
  <si>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</si>
  <si>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</si>
  <si>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</si>
  <si>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</si>
  <si>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</si>
  <si>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</si>
  <si>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</si>
  <si>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</si>
  <si>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Поставка запчастей для тракторной техники</t>
  </si>
  <si>
    <t>Проводка ДАП-80.1.3724.000-03 МТЗ-80,82 комплект (кабина УК, новый щиток 80-3805010Д1) ДОНАВТОПРИБОР</t>
  </si>
  <si>
    <t>Бак топливный 80-1101510-01 лев.с горлов.МТЗ(н/о)</t>
  </si>
  <si>
    <t>Диск 80-1601090 ведущий (корзина сцепления) в сборе MT3 Д-240,-243 (РБ)</t>
  </si>
  <si>
    <t>Диск 70-1601130-01(85-1601130-01) сцепления ведомый (Эллипсонавитая накладка) демпфер на пружинах закрытого типа Тюмень</t>
  </si>
  <si>
    <t>Отводка 50-1601180А (муфта сцепления) в сборе МТЗ (с подшипником) РБ</t>
  </si>
  <si>
    <t>Зуб ковша 18.68.01.602 вильчатый ЭО-3323А</t>
  </si>
  <si>
    <t>Ротор 2.1.03.430 овал (без ножей и болта)</t>
  </si>
  <si>
    <t>Гайка 2.1.03.652 круглая КРН-2.1</t>
  </si>
  <si>
    <t>Нож длинный КПРН 27.416 (КРН-2.1,КДН-210,АС-1)</t>
  </si>
  <si>
    <t>Нож короткий КПРН 03.441 (КРН-2.1 .КДН-210,АС-1)</t>
  </si>
  <si>
    <t xml:space="preserve">27.32.13.132 </t>
  </si>
  <si>
    <t>анализ рынка</t>
  </si>
  <si>
    <t>29.32.30.390</t>
  </si>
  <si>
    <t>29.32.30.180</t>
  </si>
  <si>
    <t xml:space="preserve">29.32.30.180	</t>
  </si>
  <si>
    <t>28.92.61.120</t>
  </si>
  <si>
    <t>25.94.11.130</t>
  </si>
  <si>
    <t>комплект</t>
  </si>
  <si>
    <t xml:space="preserve"> цена за ед., руб., минимальная</t>
  </si>
  <si>
    <t>Н(М)ЦД, руб., минимальная</t>
  </si>
  <si>
    <t xml:space="preserve">НМКД составляет 125 010,00. </t>
  </si>
  <si>
    <t>25.99.29.190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</si>
</sst>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9"/>
      <color rgb="FF006600"/>
      <name val="Arial"/>
      <family val="2"/>
      <charset val="204"/>
    </font>
    <font>
      <sz val="9"/>
      <color rgb="FFC00000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rgb="FF80000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name val="Arial"/>
      <family val="2"/>
      <charset val="204"/>
    </font>
    <font>
      <sz val="9"/>
      <color rgb="FF171717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u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4" fontId="3" fillId="0" borderId="0" xfId="0" applyNumberFormat="1" applyFont="1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0" xfId="0" applyNumberFormat="1" applyFont="1"/>
    <xf numFmtId="0" fontId="9" fillId="0" borderId="0" xfId="0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4" fontId="11" fillId="0" borderId="0" xfId="0" applyNumberFormat="1" applyFont="1" applyAlignment="1">
      <alignment horizontal="center"/>
    </xf>
    <xf numFmtId="14" fontId="8" fillId="0" borderId="0" xfId="0" applyNumberFormat="1" applyFont="1" applyAlignment="1">
      <alignment vertical="center"/>
    </xf>
    <xf numFmtId="0" fontId="10" fillId="0" borderId="9" xfId="1" applyFont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14" fontId="7" fillId="2" borderId="1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" fontId="9" fillId="0" borderId="6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2" fontId="3" fillId="0" borderId="4" xfId="0" applyNumberFormat="1" applyFont="1" applyBorder="1"/>
    <xf numFmtId="2" fontId="3" fillId="0" borderId="1" xfId="0" applyNumberFormat="1" applyFont="1" applyBorder="1"/>
    <xf numFmtId="0" fontId="3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FFFFCC"/>
      <color rgb="FF800000"/>
      <color rgb="FF006600"/>
      <color rgb="FF99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topLeftCell="A3" zoomScale="90" zoomScaleNormal="90" workbookViewId="0">
      <selection activeCell="F36" sqref="F36"/>
    </sheetView>
  </sheetViews>
  <sheetFormatPr defaultRowHeight="12" outlineLevelRow="1" outlineLevelCol="1" x14ac:dyDescent="0.2"/>
  <cols>
    <col min="1" max="1" width="4.140625" style="5" customWidth="1"/>
    <col min="2" max="2" width="61.42578125" style="5" customWidth="1"/>
    <col min="3" max="3" width="20" style="5" customWidth="1"/>
    <col min="4" max="4" width="8.7109375" style="5" customWidth="1"/>
    <col min="5" max="5" width="9.7109375" style="5" customWidth="1"/>
    <col min="6" max="8" width="11" style="5" customWidth="1" outlineLevel="1"/>
    <col min="9" max="9" width="12.28515625" style="5" customWidth="1" outlineLevel="1"/>
    <col min="10" max="10" width="10.85546875" style="5" customWidth="1" outlineLevel="1"/>
    <col min="11" max="11" width="10.28515625" style="5" customWidth="1" outlineLevel="1"/>
    <col min="12" max="12" width="12.42578125" style="5" customWidth="1"/>
    <col min="13" max="13" width="3.85546875" style="6" customWidth="1"/>
    <col min="14" max="14" width="9.140625" style="6"/>
    <col min="15" max="16384" width="9.140625" style="5"/>
  </cols>
  <sheetData>
    <row r="1" spans="1:14" ht="13.5" customHeight="1" x14ac:dyDescent="0.2">
      <c r="A1" s="54" t="s">
        <v>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4" ht="7.5" customHeight="1" x14ac:dyDescent="0.2">
      <c r="B2" s="8"/>
      <c r="C2" s="8"/>
      <c r="D2" s="9"/>
      <c r="E2" s="9"/>
      <c r="F2" s="9"/>
      <c r="G2" s="9"/>
      <c r="H2" s="9"/>
      <c r="I2" s="9"/>
      <c r="J2" s="9"/>
      <c r="K2" s="9"/>
      <c r="L2" s="9"/>
    </row>
    <row r="3" spans="1:14" s="4" customFormat="1" ht="16.5" customHeight="1" x14ac:dyDescent="0.25">
      <c r="A3" s="10" t="s">
        <v>2</v>
      </c>
      <c r="B3" s="10"/>
      <c r="C3" s="33" t="s">
        <v>38</v>
      </c>
      <c r="D3" s="33"/>
      <c r="E3" s="33"/>
      <c r="F3" s="33"/>
      <c r="G3" s="33"/>
      <c r="H3" s="33"/>
      <c r="I3" s="33"/>
      <c r="J3" s="33"/>
      <c r="K3" s="33"/>
      <c r="M3" s="11"/>
      <c r="N3" s="11"/>
    </row>
    <row r="4" spans="1:14" ht="25.5" customHeight="1" x14ac:dyDescent="0.2">
      <c r="A4" s="60" t="s">
        <v>10</v>
      </c>
      <c r="B4" s="60"/>
      <c r="C4" s="72" t="s">
        <v>12</v>
      </c>
      <c r="D4" s="72"/>
      <c r="E4" s="72"/>
      <c r="F4" s="72"/>
      <c r="G4" s="72"/>
      <c r="H4" s="72"/>
      <c r="I4" s="72"/>
      <c r="J4" s="72"/>
      <c r="K4" s="72"/>
      <c r="L4" s="72"/>
    </row>
    <row r="5" spans="1:14" x14ac:dyDescent="0.2">
      <c r="A5" s="60" t="s">
        <v>11</v>
      </c>
      <c r="B5" s="60"/>
      <c r="C5" s="38">
        <v>46309</v>
      </c>
      <c r="D5" s="12"/>
      <c r="E5" s="4"/>
      <c r="F5" s="4"/>
      <c r="G5" s="4"/>
      <c r="H5" s="4"/>
      <c r="I5" s="4"/>
      <c r="J5" s="4"/>
      <c r="K5" s="34"/>
    </row>
    <row r="6" spans="1:14" ht="6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4" ht="32.25" customHeight="1" x14ac:dyDescent="0.2">
      <c r="A7" s="55" t="s">
        <v>3</v>
      </c>
      <c r="B7" s="56" t="s">
        <v>0</v>
      </c>
      <c r="C7" s="62" t="s">
        <v>27</v>
      </c>
      <c r="D7" s="57" t="s">
        <v>7</v>
      </c>
      <c r="E7" s="56" t="s">
        <v>8</v>
      </c>
      <c r="F7" s="61" t="s">
        <v>23</v>
      </c>
      <c r="G7" s="62"/>
      <c r="H7" s="62"/>
      <c r="I7" s="67" t="s">
        <v>4</v>
      </c>
      <c r="J7" s="68"/>
      <c r="K7" s="68"/>
      <c r="L7" s="69" t="s">
        <v>58</v>
      </c>
    </row>
    <row r="8" spans="1:14" ht="17.25" customHeight="1" x14ac:dyDescent="0.2">
      <c r="A8" s="55"/>
      <c r="B8" s="56"/>
      <c r="C8" s="65"/>
      <c r="D8" s="58"/>
      <c r="E8" s="56"/>
      <c r="F8" s="14" t="s">
        <v>24</v>
      </c>
      <c r="G8" s="15" t="s">
        <v>25</v>
      </c>
      <c r="H8" s="16" t="s">
        <v>26</v>
      </c>
      <c r="I8" s="61" t="s">
        <v>57</v>
      </c>
      <c r="J8" s="62" t="s">
        <v>1</v>
      </c>
      <c r="K8" s="62" t="s">
        <v>18</v>
      </c>
      <c r="L8" s="70"/>
    </row>
    <row r="9" spans="1:14" ht="27.75" customHeight="1" x14ac:dyDescent="0.2">
      <c r="A9" s="55"/>
      <c r="B9" s="56"/>
      <c r="C9" s="65"/>
      <c r="D9" s="58"/>
      <c r="E9" s="56"/>
      <c r="F9" s="17" t="s">
        <v>6</v>
      </c>
      <c r="G9" s="18" t="s">
        <v>50</v>
      </c>
      <c r="H9" s="19" t="s">
        <v>50</v>
      </c>
      <c r="I9" s="63"/>
      <c r="J9" s="65"/>
      <c r="K9" s="65"/>
      <c r="L9" s="70"/>
    </row>
    <row r="10" spans="1:14" ht="21.75" customHeight="1" x14ac:dyDescent="0.2">
      <c r="A10" s="55"/>
      <c r="B10" s="56"/>
      <c r="C10" s="66"/>
      <c r="D10" s="59"/>
      <c r="E10" s="56"/>
      <c r="F10" s="40">
        <v>46301</v>
      </c>
      <c r="G10" s="41">
        <v>46308</v>
      </c>
      <c r="H10" s="42">
        <v>46308</v>
      </c>
      <c r="I10" s="64"/>
      <c r="J10" s="66"/>
      <c r="K10" s="66"/>
      <c r="L10" s="71"/>
    </row>
    <row r="11" spans="1:14" s="28" customFormat="1" ht="30" customHeight="1" x14ac:dyDescent="0.2">
      <c r="A11" s="20" t="s">
        <v>28</v>
      </c>
      <c r="B11" s="21" t="s">
        <v>39</v>
      </c>
      <c r="C11" s="39" t="s">
        <v>49</v>
      </c>
      <c r="D11" s="22">
        <v>1</v>
      </c>
      <c r="E11" s="23" t="s">
        <v>19</v>
      </c>
      <c r="F11" s="35">
        <v>31730</v>
      </c>
      <c r="G11" s="26">
        <v>36593</v>
      </c>
      <c r="H11" s="36">
        <v>34680</v>
      </c>
      <c r="I11" s="24">
        <v>31700</v>
      </c>
      <c r="J11" s="25">
        <f t="shared" ref="J11:J20" si="0">SQRT(((SUM((POWER(F11-I11,2)),(POWER(G11-I11,2)),(POWER(H11-I11,2)))/(COLUMNS(F11:H11)-1))))</f>
        <v>4051.1</v>
      </c>
      <c r="K11" s="25">
        <f t="shared" ref="K11:K17" si="1">J11/I11*100</f>
        <v>12.78</v>
      </c>
      <c r="L11" s="26">
        <v>31700</v>
      </c>
      <c r="M11" s="27"/>
      <c r="N11" s="27"/>
    </row>
    <row r="12" spans="1:14" s="28" customFormat="1" ht="30" customHeight="1" x14ac:dyDescent="0.2">
      <c r="A12" s="20" t="s">
        <v>29</v>
      </c>
      <c r="B12" s="21" t="s">
        <v>40</v>
      </c>
      <c r="C12" s="39" t="s">
        <v>51</v>
      </c>
      <c r="D12" s="22">
        <v>1</v>
      </c>
      <c r="E12" s="23" t="s">
        <v>19</v>
      </c>
      <c r="F12" s="35">
        <v>17450</v>
      </c>
      <c r="G12" s="26">
        <v>18365</v>
      </c>
      <c r="H12" s="36">
        <v>19515</v>
      </c>
      <c r="I12" s="48">
        <v>17450</v>
      </c>
      <c r="J12" s="25">
        <f t="shared" si="0"/>
        <v>1597.1</v>
      </c>
      <c r="K12" s="25">
        <f t="shared" si="1"/>
        <v>9.15</v>
      </c>
      <c r="L12" s="26">
        <v>17450</v>
      </c>
      <c r="M12" s="27"/>
      <c r="N12" s="27"/>
    </row>
    <row r="13" spans="1:14" s="28" customFormat="1" ht="30" customHeight="1" x14ac:dyDescent="0.2">
      <c r="A13" s="20" t="s">
        <v>30</v>
      </c>
      <c r="B13" s="21" t="s">
        <v>41</v>
      </c>
      <c r="C13" s="39" t="s">
        <v>52</v>
      </c>
      <c r="D13" s="22">
        <v>1</v>
      </c>
      <c r="E13" s="23" t="s">
        <v>19</v>
      </c>
      <c r="F13" s="35">
        <v>20250</v>
      </c>
      <c r="G13" s="26">
        <v>23654</v>
      </c>
      <c r="H13" s="36">
        <v>24429</v>
      </c>
      <c r="I13" s="48">
        <v>20250</v>
      </c>
      <c r="J13" s="25">
        <f t="shared" si="0"/>
        <v>3811.25</v>
      </c>
      <c r="K13" s="25">
        <f t="shared" si="1"/>
        <v>18.82</v>
      </c>
      <c r="L13" s="49">
        <v>20250</v>
      </c>
      <c r="M13" s="27"/>
      <c r="N13" s="27"/>
    </row>
    <row r="14" spans="1:14" s="28" customFormat="1" ht="47.25" customHeight="1" x14ac:dyDescent="0.2">
      <c r="A14" s="20" t="s">
        <v>31</v>
      </c>
      <c r="B14" s="21" t="s">
        <v>42</v>
      </c>
      <c r="C14" s="39" t="s">
        <v>52</v>
      </c>
      <c r="D14" s="22">
        <v>1</v>
      </c>
      <c r="E14" s="23" t="s">
        <v>19</v>
      </c>
      <c r="F14" s="35">
        <v>3650</v>
      </c>
      <c r="G14" s="26">
        <v>8161</v>
      </c>
      <c r="H14" s="36">
        <v>3731</v>
      </c>
      <c r="I14" s="35">
        <v>3650</v>
      </c>
      <c r="J14" s="25">
        <f t="shared" si="0"/>
        <v>3190.27</v>
      </c>
      <c r="K14" s="25">
        <f>J14/I14</f>
        <v>0.87</v>
      </c>
      <c r="L14" s="26">
        <v>3650</v>
      </c>
      <c r="M14" s="27"/>
      <c r="N14" s="27"/>
    </row>
    <row r="15" spans="1:14" s="28" customFormat="1" ht="30" customHeight="1" x14ac:dyDescent="0.2">
      <c r="A15" s="20" t="s">
        <v>32</v>
      </c>
      <c r="B15" s="21" t="s">
        <v>43</v>
      </c>
      <c r="C15" s="39" t="s">
        <v>53</v>
      </c>
      <c r="D15" s="22">
        <v>1</v>
      </c>
      <c r="E15" s="23" t="s">
        <v>56</v>
      </c>
      <c r="F15" s="35">
        <v>2730</v>
      </c>
      <c r="G15" s="26">
        <v>3734</v>
      </c>
      <c r="H15" s="36">
        <v>2870</v>
      </c>
      <c r="I15" s="35">
        <v>2730</v>
      </c>
      <c r="J15" s="25">
        <f t="shared" si="0"/>
        <v>716.8</v>
      </c>
      <c r="K15" s="25">
        <f t="shared" si="1"/>
        <v>26.26</v>
      </c>
      <c r="L15" s="26">
        <v>2730</v>
      </c>
      <c r="M15" s="27"/>
      <c r="N15" s="27"/>
    </row>
    <row r="16" spans="1:14" s="28" customFormat="1" ht="30" customHeight="1" x14ac:dyDescent="0.2">
      <c r="A16" s="20" t="s">
        <v>33</v>
      </c>
      <c r="B16" s="21" t="s">
        <v>44</v>
      </c>
      <c r="C16" s="39" t="s">
        <v>54</v>
      </c>
      <c r="D16" s="22">
        <v>4</v>
      </c>
      <c r="E16" s="23" t="s">
        <v>19</v>
      </c>
      <c r="F16" s="35">
        <v>5400</v>
      </c>
      <c r="G16" s="26">
        <v>4201</v>
      </c>
      <c r="H16" s="36">
        <v>5894</v>
      </c>
      <c r="I16" s="35">
        <v>5400</v>
      </c>
      <c r="J16" s="25">
        <f t="shared" si="0"/>
        <v>916.96</v>
      </c>
      <c r="K16" s="25">
        <f t="shared" si="1"/>
        <v>16.98</v>
      </c>
      <c r="L16" s="26">
        <v>5400</v>
      </c>
      <c r="M16" s="27"/>
      <c r="N16" s="27"/>
    </row>
    <row r="17" spans="1:18" s="28" customFormat="1" ht="30" customHeight="1" x14ac:dyDescent="0.2">
      <c r="A17" s="20" t="s">
        <v>34</v>
      </c>
      <c r="B17" s="21" t="s">
        <v>45</v>
      </c>
      <c r="C17" s="39" t="s">
        <v>60</v>
      </c>
      <c r="D17" s="22">
        <v>4</v>
      </c>
      <c r="E17" s="23" t="s">
        <v>19</v>
      </c>
      <c r="F17" s="35">
        <v>5450</v>
      </c>
      <c r="G17" s="26">
        <v>6842</v>
      </c>
      <c r="H17" s="36">
        <v>6436</v>
      </c>
      <c r="I17" s="35">
        <v>5450</v>
      </c>
      <c r="J17" s="25">
        <f t="shared" si="0"/>
        <v>1206.2</v>
      </c>
      <c r="K17" s="25">
        <f t="shared" si="1"/>
        <v>22.13</v>
      </c>
      <c r="L17" s="26">
        <v>5450</v>
      </c>
      <c r="M17" s="27"/>
      <c r="N17" s="27"/>
    </row>
    <row r="18" spans="1:18" s="28" customFormat="1" ht="30" customHeight="1" x14ac:dyDescent="0.2">
      <c r="A18" s="20" t="s">
        <v>35</v>
      </c>
      <c r="B18" s="21" t="s">
        <v>46</v>
      </c>
      <c r="C18" s="39" t="s">
        <v>55</v>
      </c>
      <c r="D18" s="22">
        <v>4</v>
      </c>
      <c r="E18" s="23" t="s">
        <v>19</v>
      </c>
      <c r="F18" s="35">
        <v>350</v>
      </c>
      <c r="G18" s="26">
        <v>194</v>
      </c>
      <c r="H18" s="36">
        <v>118</v>
      </c>
      <c r="I18" s="35">
        <v>350</v>
      </c>
      <c r="J18" s="25">
        <f t="shared" si="0"/>
        <v>197.69</v>
      </c>
      <c r="K18" s="25">
        <f>J18/I18</f>
        <v>0.56000000000000005</v>
      </c>
      <c r="L18" s="26">
        <v>350</v>
      </c>
      <c r="M18" s="27"/>
      <c r="N18" s="27"/>
    </row>
    <row r="19" spans="1:18" s="28" customFormat="1" ht="30" customHeight="1" x14ac:dyDescent="0.2">
      <c r="A19" s="20" t="s">
        <v>36</v>
      </c>
      <c r="B19" s="21" t="s">
        <v>47</v>
      </c>
      <c r="C19" s="39" t="s">
        <v>60</v>
      </c>
      <c r="D19" s="22">
        <v>8</v>
      </c>
      <c r="E19" s="23" t="s">
        <v>19</v>
      </c>
      <c r="F19" s="35">
        <v>290</v>
      </c>
      <c r="G19" s="26">
        <v>415</v>
      </c>
      <c r="H19" s="36">
        <v>381</v>
      </c>
      <c r="I19" s="35">
        <v>290</v>
      </c>
      <c r="J19" s="25">
        <f t="shared" si="0"/>
        <v>109.33</v>
      </c>
      <c r="K19" s="25">
        <f>J19/I19</f>
        <v>0.38</v>
      </c>
      <c r="L19" s="26">
        <v>290</v>
      </c>
      <c r="M19" s="27"/>
      <c r="N19" s="27"/>
    </row>
    <row r="20" spans="1:18" s="28" customFormat="1" ht="30" customHeight="1" x14ac:dyDescent="0.2">
      <c r="A20" s="20" t="s">
        <v>37</v>
      </c>
      <c r="B20" s="21" t="s">
        <v>48</v>
      </c>
      <c r="C20" s="39" t="s">
        <v>60</v>
      </c>
      <c r="D20" s="22">
        <v>8</v>
      </c>
      <c r="E20" s="23" t="s">
        <v>19</v>
      </c>
      <c r="F20" s="35">
        <v>260</v>
      </c>
      <c r="G20" s="49">
        <v>339</v>
      </c>
      <c r="H20" s="36">
        <v>461</v>
      </c>
      <c r="I20" s="35">
        <v>260</v>
      </c>
      <c r="J20" s="25">
        <f t="shared" si="0"/>
        <v>152.71</v>
      </c>
      <c r="K20" s="25">
        <f>J20/I20</f>
        <v>0.59</v>
      </c>
      <c r="L20" s="26">
        <v>260</v>
      </c>
      <c r="M20" s="27"/>
      <c r="N20" s="27"/>
    </row>
    <row r="21" spans="1:18" ht="18.75" customHeight="1" x14ac:dyDescent="0.2">
      <c r="A21" s="29"/>
      <c r="B21" s="30" t="s">
        <v>13</v>
      </c>
      <c r="C21" s="44"/>
      <c r="D21" s="43">
        <v>33</v>
      </c>
      <c r="E21" s="50" t="s">
        <v>19</v>
      </c>
      <c r="F21" s="51">
        <f>F11*D11+F12*D12+F13*D13+F14*D14+F15*D15+F16*D16+F17*D17+F18*D18+F19*D19+F20*D20</f>
        <v>125010</v>
      </c>
      <c r="G21" s="51">
        <f>G11*D11+G12*D12+G13*D13+G14*D14+G15*D15+G16*D16+G17*D17+G18*D18+G19*D19+G20*D20</f>
        <v>141487</v>
      </c>
      <c r="H21" s="52">
        <f>H11*D11+H12*D12+H13*D13+H14*D14+H15*D15+H16*D16+H17*D17+H18*D18+H19*D19+H20*D20</f>
        <v>141753</v>
      </c>
      <c r="I21" s="31"/>
      <c r="J21" s="31"/>
      <c r="K21" s="31"/>
      <c r="L21" s="52">
        <v>125010</v>
      </c>
    </row>
    <row r="22" spans="1:18" s="45" customFormat="1" ht="36.75" customHeight="1" x14ac:dyDescent="0.25">
      <c r="B22" s="53" t="s">
        <v>59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46"/>
      <c r="N22" s="46"/>
      <c r="O22" s="47"/>
      <c r="P22" s="47"/>
      <c r="Q22" s="47"/>
      <c r="R22" s="47"/>
    </row>
    <row r="23" spans="1:18" s="1" customFormat="1" hidden="1" outlineLevel="1" x14ac:dyDescent="0.2">
      <c r="B23" s="1" t="s">
        <v>5</v>
      </c>
      <c r="C23" s="7"/>
      <c r="F23" s="37" t="e">
        <f>F11*D11+#REF!*#REF!+#REF!*#REF!+#REF!*#REF!+#REF!*#REF!+#REF!*#REF!+#REF!*#REF!+#REF!*#REF!+#REF!*#REF!+#REF!*#REF!+#REF!*#REF!+#REF!*#REF!+#REF!*#REF!+#REF!*#REF!+#REF!*#REF!+#REF!*#REF!+#REF!*#REF!</f>
        <v>#REF!</v>
      </c>
      <c r="G23" s="37" t="e">
        <f>G11*D11+#REF!*#REF!+#REF!*#REF!+#REF!*#REF!+#REF!*#REF!+#REF!*#REF!+#REF!*#REF!+#REF!*#REF!+#REF!*#REF!+#REF!*#REF!+#REF!*#REF!+#REF!*#REF!+#REF!*#REF!+#REF!*#REF!+#REF!*#REF!+#REF!*#REF!+#REF!*#REF!</f>
        <v>#REF!</v>
      </c>
      <c r="H23" s="37" t="e">
        <f>H11*D11+#REF!*#REF!+#REF!*#REF!+#REF!*#REF!+#REF!*#REF!+#REF!*#REF!+#REF!*#REF!+#REF!*#REF!+#REF!*#REF!+#REF!*#REF!+#REF!*#REF!+#REF!*#REF!+#REF!*#REF!+#REF!*#REF!+#REF!*#REF!+#REF!*#REF!+#REF!*#REF!</f>
        <v>#REF!</v>
      </c>
      <c r="I23" s="2"/>
      <c r="J23" s="2"/>
      <c r="K23" s="2"/>
      <c r="L23" s="2"/>
      <c r="M23" s="2"/>
      <c r="N23" s="2"/>
    </row>
    <row r="24" spans="1:18" s="1" customFormat="1" hidden="1" outlineLevel="1" x14ac:dyDescent="0.2">
      <c r="C24" s="7"/>
      <c r="F24" s="37"/>
      <c r="G24" s="37"/>
      <c r="H24" s="37"/>
      <c r="I24" s="2"/>
      <c r="J24" s="2"/>
      <c r="K24" s="2"/>
      <c r="L24" s="2"/>
      <c r="M24" s="2"/>
      <c r="N24" s="2"/>
    </row>
    <row r="25" spans="1:18" s="1" customFormat="1" hidden="1" outlineLevel="1" x14ac:dyDescent="0.2">
      <c r="B25" s="7" t="s">
        <v>15</v>
      </c>
      <c r="C25" s="7"/>
      <c r="F25" s="32"/>
      <c r="G25" s="32"/>
      <c r="H25" s="32"/>
      <c r="I25" s="2"/>
      <c r="J25" s="2"/>
      <c r="K25" s="2"/>
      <c r="L25" s="2"/>
      <c r="M25" s="2"/>
      <c r="N25" s="2"/>
    </row>
    <row r="26" spans="1:18" s="1" customFormat="1" hidden="1" outlineLevel="1" x14ac:dyDescent="0.2">
      <c r="D26" s="3" t="s">
        <v>16</v>
      </c>
      <c r="H26" s="2"/>
      <c r="I26" s="2"/>
      <c r="J26" s="2"/>
      <c r="K26" s="2"/>
      <c r="L26" s="2"/>
      <c r="M26" s="2"/>
      <c r="N26" s="2"/>
    </row>
    <row r="27" spans="1:18" s="1" customFormat="1" hidden="1" outlineLevel="1" x14ac:dyDescent="0.2">
      <c r="D27" s="3" t="s">
        <v>14</v>
      </c>
      <c r="F27" s="3"/>
      <c r="H27" s="2"/>
      <c r="I27" s="2"/>
      <c r="J27" s="2"/>
      <c r="K27" s="2"/>
      <c r="L27" s="2"/>
      <c r="M27" s="2"/>
      <c r="N27" s="2"/>
    </row>
    <row r="28" spans="1:18" s="1" customFormat="1" hidden="1" outlineLevel="1" x14ac:dyDescent="0.2">
      <c r="D28" s="3" t="s">
        <v>17</v>
      </c>
      <c r="H28" s="2"/>
      <c r="I28" s="2"/>
      <c r="J28" s="2"/>
      <c r="K28" s="2"/>
      <c r="L28" s="2"/>
      <c r="M28" s="2"/>
      <c r="N28" s="2"/>
    </row>
    <row r="29" spans="1:18" s="1" customFormat="1" hidden="1" outlineLevel="1" x14ac:dyDescent="0.2">
      <c r="D29" s="3"/>
      <c r="H29" s="2"/>
      <c r="I29" s="2"/>
      <c r="J29" s="2"/>
      <c r="K29" s="2"/>
      <c r="L29" s="2"/>
      <c r="M29" s="2"/>
      <c r="N29" s="2"/>
    </row>
    <row r="30" spans="1:18" s="1" customFormat="1" hidden="1" outlineLevel="1" x14ac:dyDescent="0.2">
      <c r="D30" s="3"/>
      <c r="H30" s="2"/>
      <c r="I30" s="2"/>
      <c r="J30" s="2"/>
      <c r="K30" s="2"/>
      <c r="L30" s="2"/>
      <c r="M30" s="2"/>
      <c r="N30" s="2"/>
    </row>
    <row r="31" spans="1:18" s="1" customFormat="1" hidden="1" outlineLevel="1" x14ac:dyDescent="0.2">
      <c r="H31" s="2"/>
      <c r="I31" s="2"/>
      <c r="J31" s="2"/>
      <c r="K31" s="2"/>
      <c r="L31" s="2"/>
      <c r="M31" s="2"/>
      <c r="N31" s="2"/>
    </row>
    <row r="32" spans="1:18" collapsed="1" x14ac:dyDescent="0.2">
      <c r="B32" s="4" t="s">
        <v>20</v>
      </c>
      <c r="C32" s="4"/>
      <c r="H32" s="6"/>
      <c r="I32" s="6"/>
      <c r="J32" s="6"/>
      <c r="K32" s="6"/>
      <c r="L32" s="6"/>
    </row>
    <row r="33" spans="2:12" x14ac:dyDescent="0.2">
      <c r="H33" s="6"/>
      <c r="I33" s="6" t="s">
        <v>5</v>
      </c>
      <c r="J33" s="6"/>
      <c r="K33" s="6" t="s">
        <v>5</v>
      </c>
      <c r="L33" s="6"/>
    </row>
    <row r="34" spans="2:12" x14ac:dyDescent="0.2">
      <c r="B34" s="4" t="s">
        <v>21</v>
      </c>
      <c r="C34" s="4"/>
      <c r="H34" s="6"/>
      <c r="I34" s="6"/>
      <c r="J34" s="6"/>
      <c r="K34" s="6"/>
      <c r="L34" s="6"/>
    </row>
    <row r="35" spans="2:12" x14ac:dyDescent="0.2">
      <c r="B35" s="4" t="s">
        <v>22</v>
      </c>
      <c r="C35" s="4"/>
      <c r="H35" s="6"/>
      <c r="I35" s="6"/>
      <c r="J35" s="6"/>
      <c r="K35" s="6"/>
      <c r="L35" s="6"/>
    </row>
    <row r="36" spans="2:12" x14ac:dyDescent="0.2">
      <c r="H36" s="6"/>
      <c r="I36" s="6"/>
      <c r="J36" s="6"/>
      <c r="K36" s="6"/>
      <c r="L36" s="6"/>
    </row>
    <row r="37" spans="2:12" x14ac:dyDescent="0.2">
      <c r="H37" s="6"/>
      <c r="I37" s="6"/>
      <c r="J37" s="6"/>
      <c r="K37" s="6"/>
      <c r="L37" s="6"/>
    </row>
    <row r="38" spans="2:12" x14ac:dyDescent="0.2">
      <c r="D38" s="5" t="s">
        <v>5</v>
      </c>
      <c r="H38" s="6"/>
      <c r="I38" s="6"/>
      <c r="J38" s="6"/>
      <c r="K38" s="6"/>
      <c r="L38" s="6"/>
    </row>
    <row r="39" spans="2:12" x14ac:dyDescent="0.2">
      <c r="H39" s="6"/>
      <c r="I39" s="6"/>
      <c r="J39" s="6"/>
      <c r="K39" s="6"/>
      <c r="L39" s="6"/>
    </row>
    <row r="40" spans="2:12" x14ac:dyDescent="0.2">
      <c r="H40" s="6"/>
      <c r="I40" s="6"/>
      <c r="J40" s="6"/>
      <c r="K40" s="6"/>
      <c r="L40" s="6"/>
    </row>
    <row r="41" spans="2:12" x14ac:dyDescent="0.2">
      <c r="H41" s="6"/>
      <c r="I41" s="6"/>
      <c r="J41" s="6"/>
      <c r="K41" s="6"/>
      <c r="L41" s="6"/>
    </row>
    <row r="42" spans="2:12" x14ac:dyDescent="0.2">
      <c r="H42" s="6"/>
      <c r="I42" s="6"/>
      <c r="J42" s="6"/>
      <c r="K42" s="6"/>
      <c r="L42" s="6"/>
    </row>
    <row r="43" spans="2:12" x14ac:dyDescent="0.2">
      <c r="H43" s="6"/>
      <c r="I43" s="6"/>
      <c r="J43" s="6"/>
      <c r="K43" s="6"/>
      <c r="L43" s="6"/>
    </row>
    <row r="44" spans="2:12" x14ac:dyDescent="0.2">
      <c r="K44" s="6"/>
      <c r="L44" s="6"/>
    </row>
    <row r="45" spans="2:12" x14ac:dyDescent="0.2">
      <c r="K45" s="6"/>
      <c r="L45" s="6"/>
    </row>
    <row r="46" spans="2:12" x14ac:dyDescent="0.2">
      <c r="K46" s="6"/>
      <c r="L46" s="6"/>
    </row>
  </sheetData>
  <mergeCells count="16">
    <mergeCell ref="B22:L22"/>
    <mergeCell ref="A1:L1"/>
    <mergeCell ref="A7:A10"/>
    <mergeCell ref="B7:B10"/>
    <mergeCell ref="D7:D10"/>
    <mergeCell ref="A4:B4"/>
    <mergeCell ref="F7:H7"/>
    <mergeCell ref="I8:I10"/>
    <mergeCell ref="J8:J10"/>
    <mergeCell ref="K8:K10"/>
    <mergeCell ref="I7:K7"/>
    <mergeCell ref="L7:L10"/>
    <mergeCell ref="E7:E10"/>
    <mergeCell ref="A5:B5"/>
    <mergeCell ref="C7:C10"/>
    <mergeCell ref="C4:L4"/>
  </mergeCells>
  <printOptions horizontalCentered="1"/>
  <pageMargins left="0" right="0" top="0" bottom="0" header="0" footer="0"/>
  <pageSetup paperSize="9" scale="7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людмила козлова</cp:lastModifiedBy>
  <cp:lastPrinted>2026-10-14T09:02:15Z</cp:lastPrinted>
  <dcterms:created xsi:type="dcterms:W3CDTF">2014-01-15T18:15:09Z</dcterms:created>
  <dcterms:modified xsi:type="dcterms:W3CDTF">2026-10-14T09:13:30Z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