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360" windowWidth="15570" windowHeight="7830"/>
  </bookViews>
  <sheets>
    <sheet name="Расчет цены" sheetId="2" r:id="rId1"/>
  </sheets>
  <calcPr calcId="145621"/>
</workbook>
</file>

<file path=xl/calcChain.xml><?xml version="1.0" encoding="utf-8"?>
<calcChain xmlns="http://schemas.openxmlformats.org/spreadsheetml/2006/main">
  <c r="S5" i="2"/>
  <c r="S8"/>
  <c r="S9"/>
  <c r="S11"/>
  <c r="Q8"/>
  <c r="Q9"/>
  <c r="Q10"/>
  <c r="S10" s="1"/>
  <c r="Q11"/>
  <c r="P8"/>
  <c r="P9"/>
  <c r="P10"/>
  <c r="P11"/>
  <c r="M8"/>
  <c r="N8" s="1"/>
  <c r="O8" s="1"/>
  <c r="M9"/>
  <c r="N9" s="1"/>
  <c r="O9" s="1"/>
  <c r="M10"/>
  <c r="N10" s="1"/>
  <c r="O10" s="1"/>
  <c r="M11"/>
  <c r="N11" s="1"/>
  <c r="O11" s="1"/>
  <c r="Q6"/>
  <c r="Q7"/>
  <c r="Q12"/>
  <c r="Q5"/>
  <c r="S6" l="1"/>
  <c r="S7"/>
  <c r="S12"/>
  <c r="P6"/>
  <c r="P7"/>
  <c r="P12"/>
  <c r="M6"/>
  <c r="N6" s="1"/>
  <c r="O6" s="1"/>
  <c r="M7"/>
  <c r="N7" s="1"/>
  <c r="O7" s="1"/>
  <c r="M12"/>
  <c r="N12" s="1"/>
  <c r="O12" s="1"/>
  <c r="S13" l="1"/>
  <c r="M14" s="1"/>
  <c r="P5"/>
  <c r="M5"/>
  <c r="N5" s="1"/>
  <c r="O5" s="1"/>
</calcChain>
</file>

<file path=xl/sharedStrings.xml><?xml version="1.0" encoding="utf-8"?>
<sst xmlns="http://schemas.openxmlformats.org/spreadsheetml/2006/main" count="40" uniqueCount="33">
  <si>
    <t>№</t>
  </si>
  <si>
    <t>Наименование предмета контракта</t>
  </si>
  <si>
    <t>Ед. изм</t>
  </si>
  <si>
    <t>Кол-во</t>
  </si>
  <si>
    <t>Коммерческие предложения (руб./ед.изм.)</t>
  </si>
  <si>
    <t>Данные реестра контрактов (руб./ед.изм.)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</si>
  <si>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</si>
  <si>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рынка)*</t>
  </si>
  <si>
    <t xml:space="preserve">Номер сведений о контракте </t>
  </si>
  <si>
    <t>Применяемый коэффициент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</si>
  <si>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</si>
  <si>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</si>
  <si>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</si>
  <si>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Цена за единицу изм. (руб.)</t>
  </si>
  <si>
    <t>Цена за единицу изм. с округлением (вниз) до сотых долей после запятой (руб.)</t>
  </si>
  <si>
    <t>В результате проведенного расчета Н(М)ЦК, ЦКЕП контракта составила:</t>
  </si>
  <si>
    <t>рублей</t>
  </si>
  <si>
    <t xml:space="preserve">Расчёт и обоснование начальной (максимальной) цены контракта, (Н(М)ЦК)
</t>
  </si>
  <si>
    <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</si>
  <si>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Поставщик №1                   </t>
  </si>
  <si>
    <t xml:space="preserve">Поставщик №2                   </t>
  </si>
  <si>
    <t xml:space="preserve">Поставщик №3                  </t>
  </si>
  <si>
    <t>НМЦК контракта с учетом округления цены за единицу (руб.)</t>
  </si>
  <si>
    <t>шт.</t>
  </si>
  <si>
    <t>ИТОГО</t>
  </si>
  <si>
    <t>Заправка фреоном R 404</t>
  </si>
  <si>
    <t>Замена фильтр осушителя</t>
  </si>
  <si>
    <t>Замена ТЭНа дренажа</t>
  </si>
  <si>
    <t>Замена вентилятора испарителя</t>
  </si>
  <si>
    <t xml:space="preserve">Замена контроллера температуры </t>
  </si>
  <si>
    <t>Замена реле контроля фаз РНПП-311</t>
  </si>
  <si>
    <t>Замена автоматического выключателя 16А 3х фазный</t>
  </si>
  <si>
    <t>Замена контактора КМИ 18А 3х фазного</t>
  </si>
</sst>
</file>

<file path=xl/styles.xml><?xml version="1.0" encoding="utf-8"?>
<styleSheet xmlns="http://schemas.openxmlformats.org/spreadsheetml/2006/main">
  <numFmts count="1">
    <numFmt numFmtId="165" formatCode="0.0000"/>
  </numFmts>
  <fonts count="9"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4" fillId="0" borderId="0" xfId="0" applyFont="1" applyAlignment="1" applyProtection="1">
      <alignment horizontal="left" vertical="top" wrapText="1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/>
    <xf numFmtId="0" fontId="2" fillId="0" borderId="3" xfId="0" applyFont="1" applyBorder="1" applyAlignment="1">
      <alignment horizontal="center" vertical="top" wrapText="1"/>
    </xf>
    <xf numFmtId="2" fontId="3" fillId="0" borderId="0" xfId="0" applyNumberFormat="1" applyFont="1" applyAlignment="1">
      <alignment vertical="center"/>
    </xf>
    <xf numFmtId="0" fontId="4" fillId="0" borderId="0" xfId="0" applyFont="1" applyAlignment="1" applyProtection="1">
      <alignment wrapText="1"/>
      <protection locked="0"/>
    </xf>
    <xf numFmtId="165" fontId="4" fillId="0" borderId="0" xfId="0" applyNumberFormat="1" applyFont="1" applyFill="1" applyAlignment="1" applyProtection="1">
      <alignment horizontal="center" vertical="center"/>
      <protection locked="0"/>
    </xf>
    <xf numFmtId="0" fontId="1" fillId="0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2" fontId="1" fillId="2" borderId="6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2" fontId="1" fillId="0" borderId="0" xfId="0" applyNumberFormat="1" applyFont="1"/>
    <xf numFmtId="0" fontId="2" fillId="2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center" wrapText="1"/>
    </xf>
    <xf numFmtId="4" fontId="1" fillId="0" borderId="0" xfId="0" applyNumberFormat="1" applyFont="1"/>
    <xf numFmtId="3" fontId="1" fillId="0" borderId="6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4" fontId="1" fillId="2" borderId="6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0" xfId="0" applyFont="1" applyFill="1"/>
    <xf numFmtId="4" fontId="1" fillId="0" borderId="0" xfId="0" applyNumberFormat="1" applyFont="1" applyFill="1"/>
    <xf numFmtId="2" fontId="1" fillId="0" borderId="0" xfId="0" applyNumberFormat="1" applyFont="1" applyFill="1"/>
    <xf numFmtId="0" fontId="1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 applyProtection="1">
      <alignment horizontal="center" wrapText="1"/>
      <protection locked="0"/>
    </xf>
    <xf numFmtId="0" fontId="4" fillId="0" borderId="9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justify" vertical="top" wrapText="1"/>
    </xf>
    <xf numFmtId="0" fontId="0" fillId="0" borderId="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3</xdr:row>
      <xdr:rowOff>952500</xdr:rowOff>
    </xdr:from>
    <xdr:to>
      <xdr:col>15</xdr:col>
      <xdr:colOff>0</xdr:colOff>
      <xdr:row>3</xdr:row>
      <xdr:rowOff>1304925</xdr:rowOff>
    </xdr:to>
    <xdr:pic>
      <xdr:nvPicPr>
        <xdr:cNvPr id="26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96400" y="2609850"/>
          <a:ext cx="933450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13</xdr:col>
      <xdr:colOff>19050</xdr:colOff>
      <xdr:row>3</xdr:row>
      <xdr:rowOff>923925</xdr:rowOff>
    </xdr:from>
    <xdr:to>
      <xdr:col>13</xdr:col>
      <xdr:colOff>1019175</xdr:colOff>
      <xdr:row>3</xdr:row>
      <xdr:rowOff>1362075</xdr:rowOff>
    </xdr:to>
    <xdr:pic>
      <xdr:nvPicPr>
        <xdr:cNvPr id="264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67700" y="2581275"/>
          <a:ext cx="1000125" cy="438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15</xdr:col>
      <xdr:colOff>19050</xdr:colOff>
      <xdr:row>3</xdr:row>
      <xdr:rowOff>1590675</xdr:rowOff>
    </xdr:from>
    <xdr:to>
      <xdr:col>15</xdr:col>
      <xdr:colOff>1504950</xdr:colOff>
      <xdr:row>3</xdr:row>
      <xdr:rowOff>1943100</xdr:rowOff>
    </xdr:to>
    <xdr:pic>
      <xdr:nvPicPr>
        <xdr:cNvPr id="264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248900" y="3248025"/>
          <a:ext cx="1485900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15</xdr:col>
      <xdr:colOff>266700</xdr:colOff>
      <xdr:row>3</xdr:row>
      <xdr:rowOff>1400175</xdr:rowOff>
    </xdr:from>
    <xdr:to>
      <xdr:col>15</xdr:col>
      <xdr:colOff>419100</xdr:colOff>
      <xdr:row>3</xdr:row>
      <xdr:rowOff>1628775</xdr:rowOff>
    </xdr:to>
    <xdr:pic>
      <xdr:nvPicPr>
        <xdr:cNvPr id="264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96550" y="3057525"/>
          <a:ext cx="152400" cy="2286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4"/>
  <sheetViews>
    <sheetView tabSelected="1" view="pageBreakPreview" zoomScale="90" zoomScaleSheetLayoutView="90" workbookViewId="0">
      <selection activeCell="D20" sqref="D20:P20"/>
    </sheetView>
  </sheetViews>
  <sheetFormatPr defaultRowHeight="12.75"/>
  <cols>
    <col min="1" max="1" width="3.140625" style="1" customWidth="1"/>
    <col min="2" max="2" width="12.5703125" style="1" customWidth="1"/>
    <col min="3" max="3" width="22.7109375" style="1" customWidth="1"/>
    <col min="4" max="4" width="5.85546875" style="1" customWidth="1"/>
    <col min="5" max="5" width="6.85546875" style="1" customWidth="1"/>
    <col min="6" max="6" width="14.28515625" style="1" customWidth="1"/>
    <col min="7" max="7" width="16.42578125" style="1" customWidth="1"/>
    <col min="8" max="8" width="14.5703125" style="1" customWidth="1"/>
    <col min="9" max="9" width="7.28515625" style="1" hidden="1" customWidth="1"/>
    <col min="10" max="10" width="0.140625" style="1" customWidth="1"/>
    <col min="11" max="11" width="11.42578125" style="1" customWidth="1"/>
    <col min="12" max="12" width="9.140625" style="1"/>
    <col min="13" max="13" width="16.5703125" style="1" customWidth="1"/>
    <col min="14" max="14" width="15.42578125" style="1" customWidth="1"/>
    <col min="15" max="15" width="14.28515625" style="1" customWidth="1"/>
    <col min="16" max="16" width="22.7109375" style="1" customWidth="1"/>
    <col min="17" max="17" width="9.42578125" style="1" customWidth="1"/>
    <col min="18" max="18" width="9.140625" style="1"/>
    <col min="19" max="19" width="12.42578125" style="1" customWidth="1"/>
    <col min="20" max="20" width="10.85546875" style="1" customWidth="1"/>
    <col min="21" max="21" width="12.5703125" style="1" customWidth="1"/>
    <col min="22" max="16384" width="9.140625" style="1"/>
  </cols>
  <sheetData>
    <row r="1" spans="1:22" ht="33" customHeight="1">
      <c r="P1" s="17"/>
      <c r="Q1" s="31"/>
      <c r="R1" s="32"/>
      <c r="S1" s="32"/>
    </row>
    <row r="2" spans="1:22" ht="30" customHeight="1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2" ht="39" customHeight="1">
      <c r="A3" s="34" t="s">
        <v>0</v>
      </c>
      <c r="B3" s="40" t="s">
        <v>1</v>
      </c>
      <c r="C3" s="41"/>
      <c r="D3" s="34" t="s">
        <v>2</v>
      </c>
      <c r="E3" s="34" t="s">
        <v>3</v>
      </c>
      <c r="F3" s="36" t="s">
        <v>4</v>
      </c>
      <c r="G3" s="37"/>
      <c r="H3" s="37"/>
      <c r="I3" s="38"/>
      <c r="J3" s="39"/>
      <c r="K3" s="44" t="s">
        <v>5</v>
      </c>
      <c r="L3" s="44"/>
      <c r="M3" s="48" t="s">
        <v>6</v>
      </c>
      <c r="N3" s="48"/>
      <c r="O3" s="48"/>
      <c r="P3" s="49" t="s">
        <v>7</v>
      </c>
      <c r="Q3" s="49"/>
      <c r="R3" s="49"/>
      <c r="S3" s="49"/>
    </row>
    <row r="4" spans="1:22" ht="156" customHeight="1">
      <c r="A4" s="35"/>
      <c r="B4" s="42"/>
      <c r="C4" s="43"/>
      <c r="D4" s="35"/>
      <c r="E4" s="35"/>
      <c r="F4" s="16" t="s">
        <v>19</v>
      </c>
      <c r="G4" s="16" t="s">
        <v>20</v>
      </c>
      <c r="H4" s="45" t="s">
        <v>21</v>
      </c>
      <c r="I4" s="46"/>
      <c r="J4" s="47"/>
      <c r="K4" s="6" t="s">
        <v>8</v>
      </c>
      <c r="L4" s="6" t="s">
        <v>9</v>
      </c>
      <c r="M4" s="6" t="s">
        <v>10</v>
      </c>
      <c r="N4" s="6" t="s">
        <v>11</v>
      </c>
      <c r="O4" s="13" t="s">
        <v>12</v>
      </c>
      <c r="P4" s="6" t="s">
        <v>18</v>
      </c>
      <c r="Q4" s="6" t="s">
        <v>13</v>
      </c>
      <c r="R4" s="6" t="s">
        <v>14</v>
      </c>
      <c r="S4" s="6" t="s">
        <v>22</v>
      </c>
    </row>
    <row r="5" spans="1:22" s="26" customFormat="1" ht="23.25" customHeight="1">
      <c r="A5" s="10">
        <v>1</v>
      </c>
      <c r="B5" s="50" t="s">
        <v>25</v>
      </c>
      <c r="C5" s="50"/>
      <c r="D5" s="10" t="s">
        <v>23</v>
      </c>
      <c r="E5" s="19">
        <v>4</v>
      </c>
      <c r="F5" s="23">
        <v>7000</v>
      </c>
      <c r="G5" s="22">
        <v>10000</v>
      </c>
      <c r="H5" s="23">
        <v>8000</v>
      </c>
      <c r="I5" s="24"/>
      <c r="J5" s="24"/>
      <c r="K5" s="25"/>
      <c r="L5" s="25"/>
      <c r="M5" s="23">
        <f>AVERAGE(F5:L5)</f>
        <v>8333.3333333333339</v>
      </c>
      <c r="N5" s="23">
        <f>SQRT((SUM(IF(F5&gt;0,POWER(F5-M5,2),0),IF(G5&gt;0,POWER(G5-M5,2),0),IF(H5&gt;0,POWER(H5-M5,2),0),IF(K5&gt;0,POWER(K5-M5,2),0),IF(L5&gt;0,POWER(L5-M5,2),0),))/(COUNTA(F5:L5)-1))</f>
        <v>1527.5252316519468</v>
      </c>
      <c r="O5" s="22">
        <f>N5/M5*100</f>
        <v>18.330302779823359</v>
      </c>
      <c r="P5" s="23">
        <f>((E5/COUNTA(F5:L5))*(SUM(F5:L5)))</f>
        <v>33333.333333333328</v>
      </c>
      <c r="Q5" s="24">
        <f>F5</f>
        <v>7000</v>
      </c>
      <c r="R5" s="24">
        <v>34500</v>
      </c>
      <c r="S5" s="23">
        <f t="shared" ref="S5:S12" si="0">Q5*E5</f>
        <v>28000</v>
      </c>
      <c r="U5" s="27"/>
      <c r="V5" s="28"/>
    </row>
    <row r="6" spans="1:22" s="26" customFormat="1" ht="23.25" customHeight="1">
      <c r="A6" s="29">
        <v>2</v>
      </c>
      <c r="B6" s="52" t="s">
        <v>26</v>
      </c>
      <c r="C6" s="53"/>
      <c r="D6" s="29" t="s">
        <v>23</v>
      </c>
      <c r="E6" s="19">
        <v>2</v>
      </c>
      <c r="F6" s="23">
        <v>8000</v>
      </c>
      <c r="G6" s="22">
        <v>11000</v>
      </c>
      <c r="H6" s="23">
        <v>11000</v>
      </c>
      <c r="I6" s="24"/>
      <c r="J6" s="24"/>
      <c r="K6" s="25"/>
      <c r="L6" s="25"/>
      <c r="M6" s="23">
        <f t="shared" ref="M6:M12" si="1">AVERAGE(F6:L6)</f>
        <v>10000</v>
      </c>
      <c r="N6" s="23">
        <f t="shared" ref="N6:N12" si="2">SQRT((SUM(IF(F6&gt;0,POWER(F6-M6,2),0),IF(G6&gt;0,POWER(G6-M6,2),0),IF(H6&gt;0,POWER(H6-M6,2),0),IF(K6&gt;0,POWER(K6-M6,2),0),IF(L6&gt;0,POWER(L6-M6,2),0),))/(COUNTA(F6:L6)-1))</f>
        <v>1732.0508075688772</v>
      </c>
      <c r="O6" s="22">
        <f t="shared" ref="O6:O12" si="3">N6/M6*100</f>
        <v>17.320508075688775</v>
      </c>
      <c r="P6" s="23">
        <f t="shared" ref="P6:P12" si="4">((E6/COUNTA(F6:L6))*(SUM(F6:L6)))</f>
        <v>20000</v>
      </c>
      <c r="Q6" s="24">
        <f t="shared" ref="Q6:Q12" si="5">F6</f>
        <v>8000</v>
      </c>
      <c r="R6" s="24">
        <v>10000</v>
      </c>
      <c r="S6" s="23">
        <f t="shared" si="0"/>
        <v>16000</v>
      </c>
      <c r="U6" s="27"/>
      <c r="V6" s="28"/>
    </row>
    <row r="7" spans="1:22" ht="18.75" customHeight="1">
      <c r="A7" s="10">
        <v>3</v>
      </c>
      <c r="B7" s="52" t="s">
        <v>27</v>
      </c>
      <c r="C7" s="53"/>
      <c r="D7" s="10" t="s">
        <v>23</v>
      </c>
      <c r="E7" s="19">
        <v>1</v>
      </c>
      <c r="F7" s="23">
        <v>3000</v>
      </c>
      <c r="G7" s="22">
        <v>5000</v>
      </c>
      <c r="H7" s="23">
        <v>3000</v>
      </c>
      <c r="I7" s="12"/>
      <c r="J7" s="12"/>
      <c r="K7" s="14"/>
      <c r="L7" s="14"/>
      <c r="M7" s="23">
        <f t="shared" si="1"/>
        <v>3666.6666666666665</v>
      </c>
      <c r="N7" s="23">
        <f t="shared" si="2"/>
        <v>1154.7005383792516</v>
      </c>
      <c r="O7" s="22">
        <f t="shared" si="3"/>
        <v>31.491832864888679</v>
      </c>
      <c r="P7" s="23">
        <f t="shared" si="4"/>
        <v>3666.6666666666665</v>
      </c>
      <c r="Q7" s="24">
        <f t="shared" si="5"/>
        <v>3000</v>
      </c>
      <c r="R7" s="24">
        <v>10000</v>
      </c>
      <c r="S7" s="23">
        <f t="shared" si="0"/>
        <v>3000</v>
      </c>
      <c r="U7" s="18"/>
      <c r="V7" s="15"/>
    </row>
    <row r="8" spans="1:22" ht="18.75" customHeight="1">
      <c r="A8" s="30"/>
      <c r="B8" s="52" t="s">
        <v>28</v>
      </c>
      <c r="C8" s="53"/>
      <c r="D8" s="30" t="s">
        <v>23</v>
      </c>
      <c r="E8" s="19">
        <v>2</v>
      </c>
      <c r="F8" s="23">
        <v>12000</v>
      </c>
      <c r="G8" s="22">
        <v>17000</v>
      </c>
      <c r="H8" s="23">
        <v>15000</v>
      </c>
      <c r="I8" s="12"/>
      <c r="J8" s="12"/>
      <c r="K8" s="14"/>
      <c r="L8" s="14"/>
      <c r="M8" s="23">
        <f t="shared" si="1"/>
        <v>14666.666666666666</v>
      </c>
      <c r="N8" s="23">
        <f t="shared" si="2"/>
        <v>2516.6114784235833</v>
      </c>
      <c r="O8" s="22">
        <f t="shared" si="3"/>
        <v>17.158714625615342</v>
      </c>
      <c r="P8" s="23">
        <f t="shared" si="4"/>
        <v>29333.333333333332</v>
      </c>
      <c r="Q8" s="24">
        <f t="shared" si="5"/>
        <v>12000</v>
      </c>
      <c r="R8" s="24">
        <v>10000</v>
      </c>
      <c r="S8" s="23">
        <f t="shared" si="0"/>
        <v>24000</v>
      </c>
      <c r="U8" s="18"/>
      <c r="V8" s="15"/>
    </row>
    <row r="9" spans="1:22" ht="21.75" customHeight="1">
      <c r="A9" s="30"/>
      <c r="B9" s="52" t="s">
        <v>29</v>
      </c>
      <c r="C9" s="53"/>
      <c r="D9" s="30" t="s">
        <v>23</v>
      </c>
      <c r="E9" s="19">
        <v>1</v>
      </c>
      <c r="F9" s="23">
        <v>15000</v>
      </c>
      <c r="G9" s="22">
        <v>17000</v>
      </c>
      <c r="H9" s="23">
        <v>16000</v>
      </c>
      <c r="I9" s="12"/>
      <c r="J9" s="12"/>
      <c r="K9" s="14"/>
      <c r="L9" s="14"/>
      <c r="M9" s="23">
        <f t="shared" si="1"/>
        <v>16000</v>
      </c>
      <c r="N9" s="23">
        <f t="shared" si="2"/>
        <v>1000</v>
      </c>
      <c r="O9" s="22">
        <f t="shared" si="3"/>
        <v>6.25</v>
      </c>
      <c r="P9" s="23">
        <f t="shared" si="4"/>
        <v>16000</v>
      </c>
      <c r="Q9" s="24">
        <f t="shared" si="5"/>
        <v>15000</v>
      </c>
      <c r="R9" s="24">
        <v>10000</v>
      </c>
      <c r="S9" s="23">
        <f t="shared" si="0"/>
        <v>15000</v>
      </c>
      <c r="U9" s="18"/>
      <c r="V9" s="15"/>
    </row>
    <row r="10" spans="1:22" ht="21.75" customHeight="1">
      <c r="A10" s="30"/>
      <c r="B10" s="52" t="s">
        <v>30</v>
      </c>
      <c r="C10" s="53"/>
      <c r="D10" s="30" t="s">
        <v>23</v>
      </c>
      <c r="E10" s="19">
        <v>1</v>
      </c>
      <c r="F10" s="23">
        <v>3000</v>
      </c>
      <c r="G10" s="22">
        <v>4000</v>
      </c>
      <c r="H10" s="23">
        <v>4000</v>
      </c>
      <c r="I10" s="12"/>
      <c r="J10" s="12"/>
      <c r="K10" s="14"/>
      <c r="L10" s="14"/>
      <c r="M10" s="23">
        <f t="shared" si="1"/>
        <v>3666.6666666666665</v>
      </c>
      <c r="N10" s="23">
        <f t="shared" si="2"/>
        <v>577.35026918962581</v>
      </c>
      <c r="O10" s="22">
        <f t="shared" si="3"/>
        <v>15.745916432444339</v>
      </c>
      <c r="P10" s="23">
        <f t="shared" si="4"/>
        <v>3666.6666666666665</v>
      </c>
      <c r="Q10" s="24">
        <f t="shared" si="5"/>
        <v>3000</v>
      </c>
      <c r="R10" s="24">
        <v>10000</v>
      </c>
      <c r="S10" s="23">
        <f t="shared" si="0"/>
        <v>3000</v>
      </c>
      <c r="U10" s="18"/>
      <c r="V10" s="15"/>
    </row>
    <row r="11" spans="1:22" ht="30" customHeight="1">
      <c r="A11" s="30"/>
      <c r="B11" s="52" t="s">
        <v>31</v>
      </c>
      <c r="C11" s="53"/>
      <c r="D11" s="30" t="s">
        <v>23</v>
      </c>
      <c r="E11" s="19">
        <v>1</v>
      </c>
      <c r="F11" s="23">
        <v>2000</v>
      </c>
      <c r="G11" s="22">
        <v>5000</v>
      </c>
      <c r="H11" s="23">
        <v>3000</v>
      </c>
      <c r="I11" s="12"/>
      <c r="J11" s="12"/>
      <c r="K11" s="14"/>
      <c r="L11" s="14"/>
      <c r="M11" s="23">
        <f t="shared" si="1"/>
        <v>3333.3333333333335</v>
      </c>
      <c r="N11" s="23">
        <f t="shared" si="2"/>
        <v>1527.5252316519466</v>
      </c>
      <c r="O11" s="22">
        <f t="shared" si="3"/>
        <v>45.825756949558397</v>
      </c>
      <c r="P11" s="23">
        <f t="shared" si="4"/>
        <v>3333.333333333333</v>
      </c>
      <c r="Q11" s="24">
        <f t="shared" si="5"/>
        <v>2000</v>
      </c>
      <c r="R11" s="24">
        <v>10000</v>
      </c>
      <c r="S11" s="23">
        <f t="shared" si="0"/>
        <v>2000</v>
      </c>
      <c r="U11" s="18"/>
      <c r="V11" s="15"/>
    </row>
    <row r="12" spans="1:22" ht="22.5" customHeight="1">
      <c r="A12" s="29">
        <v>4</v>
      </c>
      <c r="B12" s="52" t="s">
        <v>32</v>
      </c>
      <c r="C12" s="53"/>
      <c r="D12" s="29" t="s">
        <v>23</v>
      </c>
      <c r="E12" s="19">
        <v>2</v>
      </c>
      <c r="F12" s="23">
        <v>4000</v>
      </c>
      <c r="G12" s="22">
        <v>5000</v>
      </c>
      <c r="H12" s="23">
        <v>5000</v>
      </c>
      <c r="I12" s="12"/>
      <c r="J12" s="12"/>
      <c r="K12" s="14"/>
      <c r="L12" s="14"/>
      <c r="M12" s="23">
        <f t="shared" si="1"/>
        <v>4666.666666666667</v>
      </c>
      <c r="N12" s="23">
        <f t="shared" si="2"/>
        <v>577.35026918962569</v>
      </c>
      <c r="O12" s="22">
        <f t="shared" si="3"/>
        <v>12.371791482634835</v>
      </c>
      <c r="P12" s="23">
        <f t="shared" si="4"/>
        <v>9333.3333333333321</v>
      </c>
      <c r="Q12" s="24">
        <f t="shared" si="5"/>
        <v>4000</v>
      </c>
      <c r="R12" s="24">
        <v>35500</v>
      </c>
      <c r="S12" s="23">
        <f t="shared" si="0"/>
        <v>8000</v>
      </c>
      <c r="U12" s="18"/>
      <c r="V12" s="15"/>
    </row>
    <row r="13" spans="1:22" ht="24.75" customHeight="1">
      <c r="A13" s="50" t="s">
        <v>24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22">
        <f>SUM(S5:S12)</f>
        <v>99000</v>
      </c>
      <c r="U13" s="18"/>
      <c r="V13" s="15"/>
    </row>
    <row r="14" spans="1:22" s="3" customFormat="1" ht="25.5" customHeight="1">
      <c r="A14" s="54" t="s">
        <v>15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20">
        <f>S13</f>
        <v>99000</v>
      </c>
      <c r="N14" s="11" t="s">
        <v>16</v>
      </c>
      <c r="O14" s="11"/>
      <c r="P14" s="11"/>
      <c r="Q14" s="11"/>
      <c r="R14" s="11"/>
      <c r="S14" s="7"/>
    </row>
    <row r="15" spans="1:22" s="3" customFormat="1" ht="27" customHeight="1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</row>
    <row r="16" spans="1:22" s="3" customFormat="1" ht="16.5" customHeight="1">
      <c r="A16" s="58"/>
      <c r="B16" s="59"/>
      <c r="C16" s="59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1"/>
      <c r="R16" s="1"/>
      <c r="S16" s="1"/>
    </row>
    <row r="17" spans="1:21" ht="11.25" customHeight="1">
      <c r="A17" s="51"/>
      <c r="B17" s="51"/>
      <c r="C17" s="51"/>
      <c r="D17" s="51"/>
      <c r="E17" s="5"/>
      <c r="F17" s="8"/>
      <c r="G17" s="9"/>
      <c r="H17" s="55"/>
      <c r="I17" s="55"/>
      <c r="J17" s="55"/>
      <c r="K17" s="55"/>
      <c r="L17" s="3"/>
      <c r="M17" s="3"/>
      <c r="N17" s="3"/>
      <c r="O17" s="3"/>
      <c r="P17" s="3"/>
      <c r="Q17" s="3"/>
      <c r="R17" s="3"/>
      <c r="S17" s="3"/>
      <c r="U17" s="3"/>
    </row>
    <row r="18" spans="1:21" s="3" customFormat="1" ht="15.75" customHeight="1">
      <c r="A18" s="2"/>
      <c r="B18" s="2"/>
      <c r="C18" s="2"/>
      <c r="D18" s="2"/>
      <c r="E18" s="5"/>
      <c r="F18" s="8"/>
      <c r="G18" s="9"/>
      <c r="H18" s="4"/>
      <c r="I18" s="4"/>
      <c r="J18" s="4"/>
      <c r="K18" s="4"/>
    </row>
    <row r="19" spans="1:21" ht="15.75">
      <c r="A19" s="2"/>
      <c r="B19" s="2"/>
      <c r="C19" s="2"/>
      <c r="D19" s="2"/>
      <c r="E19" s="5"/>
      <c r="F19" s="8"/>
      <c r="G19" s="9"/>
      <c r="H19" s="4"/>
      <c r="I19" s="4"/>
      <c r="J19" s="4"/>
      <c r="K19" s="21"/>
      <c r="L19" s="3"/>
      <c r="M19" s="3"/>
      <c r="N19" s="3"/>
      <c r="O19" s="3"/>
      <c r="P19" s="3"/>
      <c r="Q19" s="3"/>
      <c r="R19" s="3"/>
      <c r="S19" s="3"/>
      <c r="U19" s="3"/>
    </row>
    <row r="20" spans="1:21" ht="15.75">
      <c r="A20" s="58"/>
      <c r="B20" s="59"/>
      <c r="C20" s="59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61"/>
      <c r="O20" s="61"/>
      <c r="P20" s="61"/>
    </row>
    <row r="21" spans="1:21" ht="12" customHeight="1">
      <c r="A21" s="51"/>
      <c r="B21" s="51"/>
      <c r="C21" s="51"/>
      <c r="D21" s="51"/>
      <c r="E21" s="5"/>
      <c r="F21" s="8"/>
      <c r="G21" s="9"/>
      <c r="H21" s="55"/>
      <c r="I21" s="55"/>
      <c r="J21" s="55"/>
      <c r="K21" s="55"/>
      <c r="L21" s="3"/>
      <c r="M21" s="3"/>
      <c r="N21" s="3"/>
      <c r="O21" s="3"/>
      <c r="P21" s="3"/>
      <c r="Q21" s="3"/>
      <c r="R21" s="3"/>
      <c r="S21" s="3"/>
    </row>
    <row r="22" spans="1:21" ht="15" customHeight="1">
      <c r="A22" s="2"/>
      <c r="B22" s="2"/>
      <c r="C22" s="2"/>
      <c r="D22" s="2"/>
      <c r="E22" s="5"/>
      <c r="F22" s="8"/>
      <c r="G22" s="9"/>
      <c r="H22" s="4"/>
      <c r="I22" s="4"/>
      <c r="J22" s="4"/>
      <c r="K22" s="4"/>
    </row>
    <row r="23" spans="1:21" ht="29.25" customHeight="1">
      <c r="A23" s="2"/>
      <c r="B23" s="2"/>
      <c r="C23" s="2"/>
      <c r="D23" s="2"/>
      <c r="E23" s="5"/>
      <c r="F23" s="8"/>
      <c r="G23" s="9"/>
      <c r="H23" s="4"/>
      <c r="I23" s="4"/>
      <c r="J23" s="4"/>
      <c r="K23" s="21"/>
    </row>
    <row r="24" spans="1:21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</row>
  </sheetData>
  <sheetProtection selectLockedCells="1" selectUnlockedCells="1"/>
  <mergeCells count="31">
    <mergeCell ref="A24:S24"/>
    <mergeCell ref="A21:D21"/>
    <mergeCell ref="H21:K21"/>
    <mergeCell ref="A20:C20"/>
    <mergeCell ref="D20:P20"/>
    <mergeCell ref="B5:C5"/>
    <mergeCell ref="A17:D17"/>
    <mergeCell ref="B6:C6"/>
    <mergeCell ref="B7:C7"/>
    <mergeCell ref="A13:R13"/>
    <mergeCell ref="B12:C12"/>
    <mergeCell ref="A14:L14"/>
    <mergeCell ref="H17:K17"/>
    <mergeCell ref="D16:P16"/>
    <mergeCell ref="A15:S15"/>
    <mergeCell ref="A16:C16"/>
    <mergeCell ref="B8:C8"/>
    <mergeCell ref="B9:C9"/>
    <mergeCell ref="B10:C10"/>
    <mergeCell ref="B11:C11"/>
    <mergeCell ref="Q1:S1"/>
    <mergeCell ref="A2:S2"/>
    <mergeCell ref="A3:A4"/>
    <mergeCell ref="D3:D4"/>
    <mergeCell ref="E3:E4"/>
    <mergeCell ref="F3:J3"/>
    <mergeCell ref="B3:C4"/>
    <mergeCell ref="K3:L3"/>
    <mergeCell ref="H4:J4"/>
    <mergeCell ref="M3:O3"/>
    <mergeCell ref="P3:S3"/>
  </mergeCells>
  <pageMargins left="0.23622047244094491" right="0.23622047244094491" top="0.74803149606299213" bottom="0.74803149606299213" header="0.31496062992125984" footer="0.31496062992125984"/>
  <pageSetup paperSize="9" scale="65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</cp:lastModifiedBy>
  <cp:lastPrinted>2026-10-15T10:59:25Z</cp:lastPrinted>
  <dcterms:created xsi:type="dcterms:W3CDTF">2014-06-13T08:59:54Z</dcterms:created>
  <dcterms:modified xsi:type="dcterms:W3CDTF">2026-10-15T10:59:31Z</dcterms:modified>
</cp:coreProperties>
</file>