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68 расходка (Женя)\"/>
    </mc:Choice>
  </mc:AlternateContent>
  <bookViews>
    <workbookView xWindow="0" yWindow="0" windowWidth="28800" windowHeight="11205"/>
  </bookViews>
  <sheets>
    <sheet name="Расчет цены" sheetId="2" r:id="rId1"/>
  </sheets>
  <definedNames>
    <definedName name="_xlnm._FilterDatabase" localSheetId="0" hidden="1">'Расчет цены'!$A$4:$O$29</definedName>
    <definedName name="_xlnm.Print_Area" localSheetId="0">'Расчет цены'!$A$1:$O$30</definedName>
  </definedNames>
  <calcPr calcId="152511"/>
</workbook>
</file>

<file path=xl/calcChain.xml><?xml version="1.0" encoding="utf-8"?>
<calcChain xmlns="http://schemas.openxmlformats.org/spreadsheetml/2006/main">
  <c r="O28" i="2" l="1"/>
  <c r="N5" i="2" l="1"/>
  <c r="I6" i="2" l="1"/>
  <c r="J6" i="2"/>
  <c r="K6" i="2" s="1"/>
  <c r="L6" i="2" s="1"/>
  <c r="M6" i="2"/>
  <c r="N6" i="2"/>
  <c r="O6" i="2" s="1"/>
  <c r="I7" i="2"/>
  <c r="J7" i="2"/>
  <c r="K7" i="2" s="1"/>
  <c r="L7" i="2" s="1"/>
  <c r="M7" i="2"/>
  <c r="N7" i="2"/>
  <c r="O7" i="2"/>
  <c r="I8" i="2"/>
  <c r="J8" i="2"/>
  <c r="K8" i="2" s="1"/>
  <c r="L8" i="2" s="1"/>
  <c r="M8" i="2"/>
  <c r="N8" i="2"/>
  <c r="O8" i="2"/>
  <c r="I9" i="2"/>
  <c r="J9" i="2"/>
  <c r="M9" i="2"/>
  <c r="N9" i="2"/>
  <c r="O9" i="2" s="1"/>
  <c r="I10" i="2"/>
  <c r="J10" i="2"/>
  <c r="K10" i="2" s="1"/>
  <c r="L10" i="2" s="1"/>
  <c r="M10" i="2"/>
  <c r="N10" i="2"/>
  <c r="O10" i="2" s="1"/>
  <c r="I11" i="2"/>
  <c r="J11" i="2"/>
  <c r="K11" i="2" s="1"/>
  <c r="L11" i="2" s="1"/>
  <c r="M11" i="2"/>
  <c r="N11" i="2"/>
  <c r="O11" i="2" s="1"/>
  <c r="I12" i="2"/>
  <c r="J12" i="2"/>
  <c r="K12" i="2" s="1"/>
  <c r="L12" i="2" s="1"/>
  <c r="M12" i="2"/>
  <c r="N12" i="2"/>
  <c r="O12" i="2" s="1"/>
  <c r="I13" i="2"/>
  <c r="J13" i="2"/>
  <c r="K13" i="2" s="1"/>
  <c r="L13" i="2" s="1"/>
  <c r="M13" i="2"/>
  <c r="N13" i="2"/>
  <c r="O13" i="2" s="1"/>
  <c r="I14" i="2"/>
  <c r="J14" i="2"/>
  <c r="K14" i="2" s="1"/>
  <c r="L14" i="2" s="1"/>
  <c r="M14" i="2"/>
  <c r="O14" i="2"/>
  <c r="I15" i="2"/>
  <c r="J15" i="2"/>
  <c r="M15" i="2"/>
  <c r="O15" i="2"/>
  <c r="I16" i="2"/>
  <c r="J16" i="2"/>
  <c r="K16" i="2" s="1"/>
  <c r="L16" i="2" s="1"/>
  <c r="M16" i="2"/>
  <c r="O16" i="2"/>
  <c r="I17" i="2"/>
  <c r="J17" i="2"/>
  <c r="K17" i="2" s="1"/>
  <c r="L17" i="2" s="1"/>
  <c r="M17" i="2"/>
  <c r="O17" i="2"/>
  <c r="I18" i="2"/>
  <c r="J18" i="2"/>
  <c r="K18" i="2" s="1"/>
  <c r="L18" i="2" s="1"/>
  <c r="M18" i="2"/>
  <c r="N18" i="2"/>
  <c r="O18" i="2" s="1"/>
  <c r="I19" i="2"/>
  <c r="J19" i="2"/>
  <c r="K19" i="2" s="1"/>
  <c r="L19" i="2" s="1"/>
  <c r="M19" i="2"/>
  <c r="N19" i="2"/>
  <c r="O19" i="2"/>
  <c r="I20" i="2"/>
  <c r="J20" i="2"/>
  <c r="K20" i="2" s="1"/>
  <c r="L20" i="2" s="1"/>
  <c r="M20" i="2"/>
  <c r="N20" i="2"/>
  <c r="O20" i="2"/>
  <c r="I21" i="2"/>
  <c r="J21" i="2"/>
  <c r="M21" i="2"/>
  <c r="N21" i="2"/>
  <c r="O21" i="2" s="1"/>
  <c r="I22" i="2"/>
  <c r="J22" i="2"/>
  <c r="K22" i="2" s="1"/>
  <c r="L22" i="2" s="1"/>
  <c r="M22" i="2"/>
  <c r="N22" i="2"/>
  <c r="O22" i="2" s="1"/>
  <c r="I23" i="2"/>
  <c r="J23" i="2"/>
  <c r="M23" i="2"/>
  <c r="N23" i="2"/>
  <c r="O23" i="2" s="1"/>
  <c r="I24" i="2"/>
  <c r="J24" i="2"/>
  <c r="K24" i="2" s="1"/>
  <c r="L24" i="2" s="1"/>
  <c r="M24" i="2"/>
  <c r="N24" i="2"/>
  <c r="O24" i="2" s="1"/>
  <c r="I25" i="2"/>
  <c r="J25" i="2"/>
  <c r="M25" i="2"/>
  <c r="N25" i="2"/>
  <c r="O25" i="2" s="1"/>
  <c r="I26" i="2"/>
  <c r="J26" i="2"/>
  <c r="K26" i="2" s="1"/>
  <c r="L26" i="2" s="1"/>
  <c r="M26" i="2"/>
  <c r="N26" i="2"/>
  <c r="O26" i="2"/>
  <c r="I27" i="2"/>
  <c r="J27" i="2"/>
  <c r="M27" i="2"/>
  <c r="N27" i="2"/>
  <c r="O27" i="2" s="1"/>
  <c r="K27" i="2" l="1"/>
  <c r="L27" i="2" s="1"/>
  <c r="K23" i="2"/>
  <c r="L23" i="2" s="1"/>
  <c r="K25" i="2"/>
  <c r="L25" i="2" s="1"/>
  <c r="K21" i="2"/>
  <c r="L21" i="2" s="1"/>
  <c r="K15" i="2"/>
  <c r="L15" i="2" s="1"/>
  <c r="K9" i="2"/>
  <c r="L9" i="2" s="1"/>
  <c r="J5" i="2"/>
  <c r="I5" i="2"/>
  <c r="O5" i="2" l="1"/>
  <c r="M5" i="2"/>
  <c r="K5" i="2" l="1"/>
  <c r="L5" i="2" s="1"/>
</calcChain>
</file>

<file path=xl/sharedStrings.xml><?xml version="1.0" encoding="utf-8"?>
<sst xmlns="http://schemas.openxmlformats.org/spreadsheetml/2006/main" count="70" uniqueCount="40">
  <si>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</si>
  <si>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</si>
  <si>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</si>
  <si>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</si>
  <si>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</si>
  <si>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</si>
  <si>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</si>
  <si>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</si>
  <si>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</si>
  <si>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3</t>
  </si>
  <si>
    <t>Совокупность значений</t>
  </si>
  <si>
    <t>№ п/п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</si>
  <si>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</si>
  <si>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</si>
  <si>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</si>
  <si>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</si>
  <si>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</si>
  <si>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</si>
  <si>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</si>
  <si>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</si>
  <si>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</si>
  <si>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</si>
  <si>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</t>
  </si>
  <si>
    <t>Упак</t>
  </si>
  <si>
    <t xml:space="preserve">Пипетка серологическая </t>
  </si>
  <si>
    <t xml:space="preserve">Чашка микробиологическая (Петри) </t>
  </si>
  <si>
    <t>Планшет иммунологический,96 лунок</t>
  </si>
  <si>
    <t>Пипетка для переноса жидкости (Пастера)</t>
  </si>
  <si>
    <t xml:space="preserve">Кювета д/анализаторов </t>
  </si>
  <si>
    <t xml:space="preserve">Чашка Петри </t>
  </si>
  <si>
    <t xml:space="preserve">Петли полимерные </t>
  </si>
  <si>
    <t>Шпатель микробиологический T-форма</t>
  </si>
  <si>
    <t xml:space="preserve">Пипетка для дозирования биологич.жидкостей
(Пастера) </t>
  </si>
  <si>
    <t>Тампон-зонд стерильный в пробирке</t>
  </si>
  <si>
    <t>Тампон-зонд  стерильный</t>
  </si>
  <si>
    <t xml:space="preserve">Тампон-зонд стерильный с пробиркой с
транспортной средой Эймса
</t>
  </si>
  <si>
    <t xml:space="preserve">Тампон-зонд  стерильный с пробиркой с
транспортной средой Эймса с углем
</t>
  </si>
  <si>
    <t xml:space="preserve">Пипетка для дозирования биологич. жидкости
(Пастера) 
</t>
  </si>
  <si>
    <t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запрос от 28.09.2026 № МГУ-22/7430, КП от 29.09.2026 № 79659, КП от 29.09.2026 № ЦБ-82400, КП от 29.09.2026 № 3887</t>
  </si>
  <si>
    <t xml:space="preserve">Источник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</si>
</sst>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32657</xdr:colOff>
      <xdr:row>3</xdr:row>
      <xdr:rowOff>2490108</xdr:rowOff>
    </xdr:from>
    <xdr:to>
      <xdr:col>13</xdr:col>
      <xdr:colOff>0</xdr:colOff>
      <xdr:row>3</xdr:row>
      <xdr:rowOff>2828926</xdr:rowOff>
    </xdr:to>
    <xdr:pic>
      <xdr:nvPicPr>
        <xdr:cNvPr id="2103" name="Picture 5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0728" y="3333751"/>
          <a:ext cx="1323975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1888672</xdr:rowOff>
    </xdr:from>
    <xdr:to>
      <xdr:col>11</xdr:col>
      <xdr:colOff>27214</xdr:colOff>
      <xdr:row>3</xdr:row>
      <xdr:rowOff>2241097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157" y="2732315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2272393</xdr:rowOff>
    </xdr:from>
    <xdr:to>
      <xdr:col>12</xdr:col>
      <xdr:colOff>258536</xdr:colOff>
      <xdr:row>3</xdr:row>
      <xdr:rowOff>2500993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4207" y="3116036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topLeftCell="A25" zoomScaleNormal="100" zoomScaleSheetLayoutView="70" workbookViewId="0">
      <selection activeCell="J22" sqref="J22"/>
    </sheetView>
  </sheetViews>
  <sheetFormatPr defaultRowHeight="12.75" x14ac:dyDescent="0.2"/>
  <cols>
    <col min="1" max="1" width="5.28515625" style="2" customWidth="1"/>
    <col min="2" max="2" width="43.42578125" style="2" customWidth="1"/>
    <col min="3" max="3" width="7.2851562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0" style="2" customWidth="1"/>
    <col min="14" max="14" width="16" style="2" customWidth="1"/>
    <col min="15" max="15" width="14.28515625" style="2" customWidth="1"/>
    <col min="16" max="16384" width="9.140625" style="2"/>
  </cols>
  <sheetData>
    <row r="1" spans="1:15" s="1" customFormat="1" ht="27.75" customHeight="1" x14ac:dyDescent="0.3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24" customHeight="1" x14ac:dyDescent="0.3">
      <c r="A2" s="30" t="s">
        <v>17</v>
      </c>
      <c r="B2" s="32"/>
      <c r="C2" s="30" t="s">
        <v>21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29.25" customHeight="1" x14ac:dyDescent="0.2">
      <c r="A3" s="27" t="s">
        <v>11</v>
      </c>
      <c r="B3" s="27" t="s">
        <v>18</v>
      </c>
      <c r="C3" s="27" t="s">
        <v>7</v>
      </c>
      <c r="D3" s="27" t="s">
        <v>0</v>
      </c>
      <c r="E3" s="29" t="s">
        <v>4</v>
      </c>
      <c r="F3" s="29"/>
      <c r="G3" s="29"/>
      <c r="H3" s="29" t="s">
        <v>3</v>
      </c>
      <c r="I3" s="39" t="s">
        <v>15</v>
      </c>
      <c r="J3" s="40"/>
      <c r="K3" s="40"/>
      <c r="L3" s="41"/>
      <c r="M3" s="29" t="s">
        <v>14</v>
      </c>
      <c r="N3" s="29"/>
      <c r="O3" s="29"/>
    </row>
    <row r="4" spans="1:15" ht="233.25" customHeight="1" x14ac:dyDescent="0.2">
      <c r="A4" s="27"/>
      <c r="B4" s="28"/>
      <c r="C4" s="28"/>
      <c r="D4" s="28"/>
      <c r="E4" s="8" t="s">
        <v>8</v>
      </c>
      <c r="F4" s="8" t="s">
        <v>39</v>
      </c>
      <c r="G4" s="8" t="s">
        <v>9</v>
      </c>
      <c r="H4" s="29"/>
      <c r="I4" s="8" t="s">
        <v>2</v>
      </c>
      <c r="J4" s="8" t="s">
        <v>1</v>
      </c>
      <c r="K4" s="7" t="s">
        <v>6</v>
      </c>
      <c r="L4" s="20" t="s">
        <v>10</v>
      </c>
      <c r="M4" s="9" t="s">
        <v>13</v>
      </c>
      <c r="N4" s="8" t="s">
        <v>20</v>
      </c>
      <c r="O4" s="8" t="s">
        <v>12</v>
      </c>
    </row>
    <row r="5" spans="1:15" s="6" customFormat="1" ht="31.5" customHeight="1" x14ac:dyDescent="0.2">
      <c r="A5" s="22">
        <v>1</v>
      </c>
      <c r="B5" s="23" t="s">
        <v>24</v>
      </c>
      <c r="C5" s="23" t="s">
        <v>22</v>
      </c>
      <c r="D5" s="23">
        <v>3200</v>
      </c>
      <c r="E5" s="24">
        <v>20.329999999999998</v>
      </c>
      <c r="F5" s="25">
        <v>26.155000000000001</v>
      </c>
      <c r="G5" s="11">
        <v>17.68</v>
      </c>
      <c r="H5" s="10">
        <v>1</v>
      </c>
      <c r="I5" s="10">
        <f>AVERAGE(E5:G5)</f>
        <v>21.388333333333332</v>
      </c>
      <c r="J5" s="11">
        <f>STDEV(E5,F5,G5)</f>
        <v>4.3354882462455819</v>
      </c>
      <c r="K5" s="12">
        <f>J5/I5*100</f>
        <v>20.270341679633361</v>
      </c>
      <c r="L5" s="21" t="str">
        <f>IF(K5&lt;33,"ОДНОРОДНЫЕ","НЕОДНОРОДНЫЕ")</f>
        <v>ОДНОРОДНЫЕ</v>
      </c>
      <c r="M5" s="10">
        <f>((D5/3)*(SUM(E5:G5)))</f>
        <v>68442.666666666657</v>
      </c>
      <c r="N5" s="11">
        <f>G5</f>
        <v>17.68</v>
      </c>
      <c r="O5" s="11">
        <f t="shared" ref="O5" si="0">D5*N5</f>
        <v>56576</v>
      </c>
    </row>
    <row r="6" spans="1:15" s="6" customFormat="1" ht="31.5" customHeight="1" x14ac:dyDescent="0.2">
      <c r="A6" s="22">
        <v>2</v>
      </c>
      <c r="B6" s="23" t="s">
        <v>24</v>
      </c>
      <c r="C6" s="23" t="s">
        <v>22</v>
      </c>
      <c r="D6" s="23">
        <v>3600</v>
      </c>
      <c r="E6" s="24">
        <v>26.34</v>
      </c>
      <c r="F6" s="11">
        <v>32.74</v>
      </c>
      <c r="G6" s="11">
        <v>22.9</v>
      </c>
      <c r="H6" s="10">
        <v>1</v>
      </c>
      <c r="I6" s="10">
        <f t="shared" ref="I6:I27" si="1">AVERAGE(E6:G6)</f>
        <v>27.326666666666664</v>
      </c>
      <c r="J6" s="11">
        <f t="shared" ref="J6:J27" si="2">STDEV(E6,F6,G6)</f>
        <v>4.993649300194571</v>
      </c>
      <c r="K6" s="12">
        <f t="shared" ref="K6:K27" si="3">J6/I6*100</f>
        <v>18.273905709421463</v>
      </c>
      <c r="L6" s="21" t="str">
        <f t="shared" ref="L6:L27" si="4">IF(K6&lt;33,"ОДНОРОДНЫЕ","НЕОДНОРОДНЫЕ")</f>
        <v>ОДНОРОДНЫЕ</v>
      </c>
      <c r="M6" s="10">
        <f t="shared" ref="M6:M27" si="5">((D6/3)*(SUM(E6:G6)))</f>
        <v>98375.999999999985</v>
      </c>
      <c r="N6" s="11">
        <f t="shared" ref="N6:N27" si="6">G6</f>
        <v>22.9</v>
      </c>
      <c r="O6" s="11">
        <f t="shared" ref="O6:O27" si="7">D6*N6</f>
        <v>82440</v>
      </c>
    </row>
    <row r="7" spans="1:15" s="6" customFormat="1" ht="31.5" customHeight="1" x14ac:dyDescent="0.2">
      <c r="A7" s="22">
        <v>3</v>
      </c>
      <c r="B7" s="23" t="s">
        <v>24</v>
      </c>
      <c r="C7" s="23" t="s">
        <v>22</v>
      </c>
      <c r="D7" s="23">
        <v>3600</v>
      </c>
      <c r="E7" s="24">
        <v>30.66</v>
      </c>
      <c r="F7" s="11">
        <v>38</v>
      </c>
      <c r="G7" s="11">
        <v>26.66</v>
      </c>
      <c r="H7" s="10">
        <v>1</v>
      </c>
      <c r="I7" s="10">
        <f t="shared" si="1"/>
        <v>31.77333333333333</v>
      </c>
      <c r="J7" s="11">
        <f t="shared" si="2"/>
        <v>5.7513940339133045</v>
      </c>
      <c r="K7" s="12">
        <f t="shared" si="3"/>
        <v>18.101324068128321</v>
      </c>
      <c r="L7" s="21" t="str">
        <f t="shared" si="4"/>
        <v>ОДНОРОДНЫЕ</v>
      </c>
      <c r="M7" s="10">
        <f t="shared" si="5"/>
        <v>114383.99999999999</v>
      </c>
      <c r="N7" s="11">
        <f t="shared" si="6"/>
        <v>26.66</v>
      </c>
      <c r="O7" s="11">
        <f t="shared" si="7"/>
        <v>95976</v>
      </c>
    </row>
    <row r="8" spans="1:15" s="6" customFormat="1" ht="31.5" customHeight="1" x14ac:dyDescent="0.2">
      <c r="A8" s="22">
        <v>4</v>
      </c>
      <c r="B8" s="23" t="s">
        <v>25</v>
      </c>
      <c r="C8" s="23" t="s">
        <v>22</v>
      </c>
      <c r="D8" s="23">
        <v>5500</v>
      </c>
      <c r="E8" s="24">
        <v>15.8</v>
      </c>
      <c r="F8" s="11">
        <v>14.08</v>
      </c>
      <c r="G8" s="11">
        <v>13.74</v>
      </c>
      <c r="H8" s="10">
        <v>1</v>
      </c>
      <c r="I8" s="10">
        <f t="shared" si="1"/>
        <v>14.540000000000001</v>
      </c>
      <c r="J8" s="11">
        <f t="shared" si="2"/>
        <v>1.1043550153822821</v>
      </c>
      <c r="K8" s="12">
        <f t="shared" si="3"/>
        <v>7.595288964114733</v>
      </c>
      <c r="L8" s="21" t="str">
        <f t="shared" si="4"/>
        <v>ОДНОРОДНЫЕ</v>
      </c>
      <c r="M8" s="10">
        <f t="shared" si="5"/>
        <v>79970</v>
      </c>
      <c r="N8" s="11">
        <f t="shared" si="6"/>
        <v>13.74</v>
      </c>
      <c r="O8" s="11">
        <f t="shared" si="7"/>
        <v>75570</v>
      </c>
    </row>
    <row r="9" spans="1:15" s="6" customFormat="1" ht="45.75" customHeight="1" x14ac:dyDescent="0.2">
      <c r="A9" s="22">
        <v>5</v>
      </c>
      <c r="B9" s="23" t="s">
        <v>32</v>
      </c>
      <c r="C9" s="23" t="s">
        <v>23</v>
      </c>
      <c r="D9" s="23">
        <v>3</v>
      </c>
      <c r="E9" s="24">
        <v>1676.42</v>
      </c>
      <c r="F9" s="11">
        <v>1805.07</v>
      </c>
      <c r="G9" s="11">
        <v>1457.76</v>
      </c>
      <c r="H9" s="10">
        <v>1</v>
      </c>
      <c r="I9" s="10">
        <f t="shared" si="1"/>
        <v>1646.4166666666667</v>
      </c>
      <c r="J9" s="11">
        <f t="shared" si="2"/>
        <v>175.58818022103119</v>
      </c>
      <c r="K9" s="12">
        <f t="shared" si="3"/>
        <v>10.664868971262713</v>
      </c>
      <c r="L9" s="21" t="str">
        <f t="shared" si="4"/>
        <v>ОДНОРОДНЫЕ</v>
      </c>
      <c r="M9" s="10">
        <f t="shared" si="5"/>
        <v>4939.25</v>
      </c>
      <c r="N9" s="11">
        <f t="shared" si="6"/>
        <v>1457.76</v>
      </c>
      <c r="O9" s="11">
        <f t="shared" si="7"/>
        <v>4373.28</v>
      </c>
    </row>
    <row r="10" spans="1:15" s="6" customFormat="1" ht="31.5" customHeight="1" x14ac:dyDescent="0.2">
      <c r="A10" s="22">
        <v>6</v>
      </c>
      <c r="B10" s="23" t="s">
        <v>24</v>
      </c>
      <c r="C10" s="23" t="s">
        <v>22</v>
      </c>
      <c r="D10" s="23">
        <v>100</v>
      </c>
      <c r="E10" s="24">
        <v>88.08</v>
      </c>
      <c r="F10" s="11">
        <v>91.02</v>
      </c>
      <c r="G10" s="11">
        <v>76.59</v>
      </c>
      <c r="H10" s="10">
        <v>1</v>
      </c>
      <c r="I10" s="10">
        <f t="shared" si="1"/>
        <v>85.23</v>
      </c>
      <c r="J10" s="11">
        <f t="shared" si="2"/>
        <v>7.6254901481806359</v>
      </c>
      <c r="K10" s="12">
        <f t="shared" si="3"/>
        <v>8.9469554712901989</v>
      </c>
      <c r="L10" s="21" t="str">
        <f t="shared" si="4"/>
        <v>ОДНОРОДНЫЕ</v>
      </c>
      <c r="M10" s="10">
        <f t="shared" si="5"/>
        <v>8523</v>
      </c>
      <c r="N10" s="11">
        <f t="shared" si="6"/>
        <v>76.59</v>
      </c>
      <c r="O10" s="11">
        <f t="shared" si="7"/>
        <v>7659</v>
      </c>
    </row>
    <row r="11" spans="1:15" s="6" customFormat="1" ht="31.5" customHeight="1" x14ac:dyDescent="0.2">
      <c r="A11" s="22">
        <v>7</v>
      </c>
      <c r="B11" s="23" t="s">
        <v>26</v>
      </c>
      <c r="C11" s="23" t="s">
        <v>22</v>
      </c>
      <c r="D11" s="23">
        <v>100</v>
      </c>
      <c r="E11" s="24">
        <v>97.16</v>
      </c>
      <c r="F11" s="11">
        <v>120</v>
      </c>
      <c r="G11" s="11">
        <v>84.49</v>
      </c>
      <c r="H11" s="10">
        <v>1</v>
      </c>
      <c r="I11" s="10">
        <f t="shared" si="1"/>
        <v>100.55</v>
      </c>
      <c r="J11" s="11">
        <f t="shared" si="2"/>
        <v>17.996085685503985</v>
      </c>
      <c r="K11" s="12">
        <f t="shared" si="3"/>
        <v>17.897648618104412</v>
      </c>
      <c r="L11" s="21" t="str">
        <f t="shared" si="4"/>
        <v>ОДНОРОДНЫЕ</v>
      </c>
      <c r="M11" s="10">
        <f t="shared" si="5"/>
        <v>10055</v>
      </c>
      <c r="N11" s="11">
        <f t="shared" si="6"/>
        <v>84.49</v>
      </c>
      <c r="O11" s="11">
        <f t="shared" si="7"/>
        <v>8449</v>
      </c>
    </row>
    <row r="12" spans="1:15" s="6" customFormat="1" ht="31.5" customHeight="1" x14ac:dyDescent="0.2">
      <c r="A12" s="22">
        <v>8</v>
      </c>
      <c r="B12" s="23" t="s">
        <v>27</v>
      </c>
      <c r="C12" s="23" t="s">
        <v>23</v>
      </c>
      <c r="D12" s="23">
        <v>3</v>
      </c>
      <c r="E12" s="24">
        <v>1181.22</v>
      </c>
      <c r="F12" s="11">
        <v>1374.32</v>
      </c>
      <c r="G12" s="11">
        <v>1027.1500000000001</v>
      </c>
      <c r="H12" s="10">
        <v>1</v>
      </c>
      <c r="I12" s="10">
        <f t="shared" si="1"/>
        <v>1194.23</v>
      </c>
      <c r="J12" s="11">
        <f t="shared" si="2"/>
        <v>173.95027249188234</v>
      </c>
      <c r="K12" s="12">
        <f t="shared" si="3"/>
        <v>14.56589371326146</v>
      </c>
      <c r="L12" s="21" t="str">
        <f t="shared" si="4"/>
        <v>ОДНОРОДНЫЕ</v>
      </c>
      <c r="M12" s="10">
        <f t="shared" si="5"/>
        <v>3582.69</v>
      </c>
      <c r="N12" s="11">
        <f t="shared" si="6"/>
        <v>1027.1500000000001</v>
      </c>
      <c r="O12" s="11">
        <f t="shared" si="7"/>
        <v>3081.4500000000003</v>
      </c>
    </row>
    <row r="13" spans="1:15" s="6" customFormat="1" ht="31.5" customHeight="1" x14ac:dyDescent="0.2">
      <c r="A13" s="22">
        <v>9</v>
      </c>
      <c r="B13" s="23" t="s">
        <v>28</v>
      </c>
      <c r="C13" s="23" t="s">
        <v>22</v>
      </c>
      <c r="D13" s="23">
        <v>2000</v>
      </c>
      <c r="E13" s="24">
        <v>4.03</v>
      </c>
      <c r="F13" s="11">
        <v>5</v>
      </c>
      <c r="G13" s="11">
        <v>3.5</v>
      </c>
      <c r="H13" s="10">
        <v>1</v>
      </c>
      <c r="I13" s="10">
        <f t="shared" si="1"/>
        <v>4.1766666666666667</v>
      </c>
      <c r="J13" s="11">
        <f t="shared" si="2"/>
        <v>0.76067952077949941</v>
      </c>
      <c r="K13" s="12">
        <f t="shared" si="3"/>
        <v>18.21259826287708</v>
      </c>
      <c r="L13" s="21" t="str">
        <f t="shared" si="4"/>
        <v>ОДНОРОДНЫЕ</v>
      </c>
      <c r="M13" s="10">
        <f t="shared" si="5"/>
        <v>8353.3333333333339</v>
      </c>
      <c r="N13" s="11">
        <f t="shared" si="6"/>
        <v>3.5</v>
      </c>
      <c r="O13" s="11">
        <f t="shared" si="7"/>
        <v>7000</v>
      </c>
    </row>
    <row r="14" spans="1:15" s="6" customFormat="1" ht="31.5" customHeight="1" x14ac:dyDescent="0.2">
      <c r="A14" s="22">
        <v>10</v>
      </c>
      <c r="B14" s="23" t="s">
        <v>29</v>
      </c>
      <c r="C14" s="23" t="s">
        <v>22</v>
      </c>
      <c r="D14" s="23">
        <v>600</v>
      </c>
      <c r="E14" s="24">
        <v>13.11</v>
      </c>
      <c r="F14" s="11">
        <v>10.38</v>
      </c>
      <c r="G14" s="11">
        <v>11.4</v>
      </c>
      <c r="H14" s="10">
        <v>1</v>
      </c>
      <c r="I14" s="10">
        <f t="shared" si="1"/>
        <v>11.63</v>
      </c>
      <c r="J14" s="11">
        <f t="shared" si="2"/>
        <v>1.3794564146793469</v>
      </c>
      <c r="K14" s="12">
        <f t="shared" si="3"/>
        <v>11.86119015201502</v>
      </c>
      <c r="L14" s="21" t="str">
        <f t="shared" si="4"/>
        <v>ОДНОРОДНЫЕ</v>
      </c>
      <c r="M14" s="10">
        <f t="shared" si="5"/>
        <v>6978</v>
      </c>
      <c r="N14" s="11">
        <v>10.38</v>
      </c>
      <c r="O14" s="11">
        <f t="shared" si="7"/>
        <v>6228.0000000000009</v>
      </c>
    </row>
    <row r="15" spans="1:15" s="6" customFormat="1" ht="46.5" customHeight="1" x14ac:dyDescent="0.2">
      <c r="A15" s="22">
        <v>11</v>
      </c>
      <c r="B15" s="23" t="s">
        <v>29</v>
      </c>
      <c r="C15" s="23" t="s">
        <v>22</v>
      </c>
      <c r="D15" s="23">
        <v>1080</v>
      </c>
      <c r="E15" s="24">
        <v>11.78</v>
      </c>
      <c r="F15" s="11">
        <v>6.6</v>
      </c>
      <c r="G15" s="11">
        <v>10.24</v>
      </c>
      <c r="H15" s="10">
        <v>1</v>
      </c>
      <c r="I15" s="10">
        <f t="shared" si="1"/>
        <v>9.5399999999999991</v>
      </c>
      <c r="J15" s="11">
        <f t="shared" si="2"/>
        <v>2.6600000000000015</v>
      </c>
      <c r="K15" s="12">
        <f t="shared" si="3"/>
        <v>27.882599580712807</v>
      </c>
      <c r="L15" s="21" t="str">
        <f t="shared" si="4"/>
        <v>ОДНОРОДНЫЕ</v>
      </c>
      <c r="M15" s="10">
        <f t="shared" si="5"/>
        <v>10303.199999999999</v>
      </c>
      <c r="N15" s="11">
        <v>6.6</v>
      </c>
      <c r="O15" s="11">
        <f t="shared" si="7"/>
        <v>7128</v>
      </c>
    </row>
    <row r="16" spans="1:15" s="6" customFormat="1" ht="33.75" customHeight="1" x14ac:dyDescent="0.2">
      <c r="A16" s="22">
        <v>12</v>
      </c>
      <c r="B16" s="23" t="s">
        <v>29</v>
      </c>
      <c r="C16" s="23" t="s">
        <v>22</v>
      </c>
      <c r="D16" s="23">
        <v>300</v>
      </c>
      <c r="E16" s="24">
        <v>16.940000000000001</v>
      </c>
      <c r="F16" s="11">
        <v>10.6</v>
      </c>
      <c r="G16" s="11">
        <v>14.73</v>
      </c>
      <c r="H16" s="10">
        <v>1</v>
      </c>
      <c r="I16" s="10">
        <f t="shared" si="1"/>
        <v>14.089999999999998</v>
      </c>
      <c r="J16" s="11">
        <f t="shared" si="2"/>
        <v>3.2180894953372698</v>
      </c>
      <c r="K16" s="12">
        <f t="shared" si="3"/>
        <v>22.839528000974237</v>
      </c>
      <c r="L16" s="21" t="str">
        <f t="shared" si="4"/>
        <v>ОДНОРОДНЫЕ</v>
      </c>
      <c r="M16" s="10">
        <f t="shared" si="5"/>
        <v>4227</v>
      </c>
      <c r="N16" s="11">
        <v>10.6</v>
      </c>
      <c r="O16" s="11">
        <f t="shared" si="7"/>
        <v>3180</v>
      </c>
    </row>
    <row r="17" spans="1:15" s="6" customFormat="1" ht="27" customHeight="1" x14ac:dyDescent="0.2">
      <c r="A17" s="22">
        <v>13</v>
      </c>
      <c r="B17" s="23" t="s">
        <v>25</v>
      </c>
      <c r="C17" s="23" t="s">
        <v>22</v>
      </c>
      <c r="D17" s="23">
        <v>3000</v>
      </c>
      <c r="E17" s="24">
        <v>34.9</v>
      </c>
      <c r="F17" s="11">
        <v>25.6</v>
      </c>
      <c r="G17" s="11">
        <v>30.35</v>
      </c>
      <c r="H17" s="10">
        <v>1</v>
      </c>
      <c r="I17" s="10">
        <f t="shared" si="1"/>
        <v>30.283333333333331</v>
      </c>
      <c r="J17" s="11">
        <f t="shared" si="2"/>
        <v>4.6503584091264951</v>
      </c>
      <c r="K17" s="12">
        <f t="shared" si="3"/>
        <v>15.35616425688441</v>
      </c>
      <c r="L17" s="21" t="str">
        <f t="shared" si="4"/>
        <v>ОДНОРОДНЫЕ</v>
      </c>
      <c r="M17" s="10">
        <f t="shared" si="5"/>
        <v>90850</v>
      </c>
      <c r="N17" s="11">
        <v>25.6</v>
      </c>
      <c r="O17" s="11">
        <f t="shared" si="7"/>
        <v>76800</v>
      </c>
    </row>
    <row r="18" spans="1:15" s="6" customFormat="1" ht="47.25" customHeight="1" x14ac:dyDescent="0.2">
      <c r="A18" s="22">
        <v>14</v>
      </c>
      <c r="B18" s="23" t="s">
        <v>30</v>
      </c>
      <c r="C18" s="23" t="s">
        <v>22</v>
      </c>
      <c r="D18" s="23">
        <v>5000</v>
      </c>
      <c r="E18" s="24">
        <v>5.47</v>
      </c>
      <c r="F18" s="11">
        <v>5.0599999999999996</v>
      </c>
      <c r="G18" s="11">
        <v>4.76</v>
      </c>
      <c r="H18" s="10">
        <v>1</v>
      </c>
      <c r="I18" s="10">
        <f t="shared" si="1"/>
        <v>5.0966666666666667</v>
      </c>
      <c r="J18" s="11">
        <f t="shared" si="2"/>
        <v>0.35641735835019783</v>
      </c>
      <c r="K18" s="12">
        <f t="shared" si="3"/>
        <v>6.9931463378063663</v>
      </c>
      <c r="L18" s="21" t="str">
        <f t="shared" si="4"/>
        <v>ОДНОРОДНЫЕ</v>
      </c>
      <c r="M18" s="10">
        <f t="shared" si="5"/>
        <v>25483.333333333332</v>
      </c>
      <c r="N18" s="11">
        <f t="shared" si="6"/>
        <v>4.76</v>
      </c>
      <c r="O18" s="11">
        <f t="shared" si="7"/>
        <v>23800</v>
      </c>
    </row>
    <row r="19" spans="1:15" s="6" customFormat="1" ht="47.25" customHeight="1" x14ac:dyDescent="0.2">
      <c r="A19" s="22">
        <v>15</v>
      </c>
      <c r="B19" s="23" t="s">
        <v>24</v>
      </c>
      <c r="C19" s="23" t="s">
        <v>22</v>
      </c>
      <c r="D19" s="23">
        <v>350</v>
      </c>
      <c r="E19" s="24">
        <v>29.33</v>
      </c>
      <c r="F19" s="11">
        <v>35</v>
      </c>
      <c r="G19" s="11">
        <v>25.5</v>
      </c>
      <c r="H19" s="10">
        <v>1</v>
      </c>
      <c r="I19" s="10">
        <f t="shared" si="1"/>
        <v>29.943333333333332</v>
      </c>
      <c r="J19" s="11">
        <f t="shared" si="2"/>
        <v>4.7796059809709606</v>
      </c>
      <c r="K19" s="12">
        <f t="shared" si="3"/>
        <v>15.96217070345417</v>
      </c>
      <c r="L19" s="21" t="str">
        <f t="shared" si="4"/>
        <v>ОДНОРОДНЫЕ</v>
      </c>
      <c r="M19" s="10">
        <f t="shared" si="5"/>
        <v>10480.166666666666</v>
      </c>
      <c r="N19" s="11">
        <f t="shared" si="6"/>
        <v>25.5</v>
      </c>
      <c r="O19" s="11">
        <f t="shared" si="7"/>
        <v>8925</v>
      </c>
    </row>
    <row r="20" spans="1:15" s="6" customFormat="1" ht="52.5" customHeight="1" x14ac:dyDescent="0.2">
      <c r="A20" s="22">
        <v>16</v>
      </c>
      <c r="B20" s="23" t="s">
        <v>31</v>
      </c>
      <c r="C20" s="23" t="s">
        <v>22</v>
      </c>
      <c r="D20" s="23">
        <v>1000</v>
      </c>
      <c r="E20" s="24">
        <v>13.11</v>
      </c>
      <c r="F20" s="11">
        <v>14.3</v>
      </c>
      <c r="G20" s="11">
        <v>11.4</v>
      </c>
      <c r="H20" s="10">
        <v>1</v>
      </c>
      <c r="I20" s="10">
        <f t="shared" si="1"/>
        <v>12.936666666666667</v>
      </c>
      <c r="J20" s="11">
        <f t="shared" si="2"/>
        <v>1.4577494069054988</v>
      </c>
      <c r="K20" s="12">
        <f t="shared" si="3"/>
        <v>11.268354085845134</v>
      </c>
      <c r="L20" s="21" t="str">
        <f t="shared" si="4"/>
        <v>ОДНОРОДНЫЕ</v>
      </c>
      <c r="M20" s="10">
        <f t="shared" si="5"/>
        <v>12936.666666666666</v>
      </c>
      <c r="N20" s="11">
        <f t="shared" si="6"/>
        <v>11.4</v>
      </c>
      <c r="O20" s="11">
        <f t="shared" si="7"/>
        <v>11400</v>
      </c>
    </row>
    <row r="21" spans="1:15" s="6" customFormat="1" ht="47.25" customHeight="1" x14ac:dyDescent="0.2">
      <c r="A21" s="22">
        <v>17</v>
      </c>
      <c r="B21" s="23" t="s">
        <v>33</v>
      </c>
      <c r="C21" s="23" t="s">
        <v>22</v>
      </c>
      <c r="D21" s="23">
        <v>1000</v>
      </c>
      <c r="E21" s="24">
        <v>7.84</v>
      </c>
      <c r="F21" s="11">
        <v>8.9</v>
      </c>
      <c r="G21" s="11">
        <v>6.82</v>
      </c>
      <c r="H21" s="10">
        <v>1</v>
      </c>
      <c r="I21" s="10">
        <f t="shared" si="1"/>
        <v>7.8533333333333344</v>
      </c>
      <c r="J21" s="11">
        <f t="shared" si="2"/>
        <v>1.0400641005886764</v>
      </c>
      <c r="K21" s="12">
        <f t="shared" si="3"/>
        <v>13.243600601723383</v>
      </c>
      <c r="L21" s="21" t="str">
        <f t="shared" si="4"/>
        <v>ОДНОРОДНЫЕ</v>
      </c>
      <c r="M21" s="10">
        <f t="shared" si="5"/>
        <v>7853.3333333333339</v>
      </c>
      <c r="N21" s="11">
        <f t="shared" si="6"/>
        <v>6.82</v>
      </c>
      <c r="O21" s="11">
        <f t="shared" si="7"/>
        <v>6820</v>
      </c>
    </row>
    <row r="22" spans="1:15" s="6" customFormat="1" ht="53.25" customHeight="1" x14ac:dyDescent="0.2">
      <c r="A22" s="22">
        <v>18</v>
      </c>
      <c r="B22" s="23" t="s">
        <v>34</v>
      </c>
      <c r="C22" s="23" t="s">
        <v>22</v>
      </c>
      <c r="D22" s="23">
        <v>1500</v>
      </c>
      <c r="E22" s="24">
        <v>2.68</v>
      </c>
      <c r="F22" s="11">
        <v>3.3</v>
      </c>
      <c r="G22" s="11">
        <v>2.33</v>
      </c>
      <c r="H22" s="10">
        <v>1</v>
      </c>
      <c r="I22" s="10">
        <f t="shared" si="1"/>
        <v>2.77</v>
      </c>
      <c r="J22" s="11">
        <f t="shared" si="2"/>
        <v>0.49122296363260259</v>
      </c>
      <c r="K22" s="12">
        <f t="shared" si="3"/>
        <v>17.733680997566882</v>
      </c>
      <c r="L22" s="21" t="str">
        <f t="shared" si="4"/>
        <v>ОДНОРОДНЫЕ</v>
      </c>
      <c r="M22" s="10">
        <f t="shared" si="5"/>
        <v>4155</v>
      </c>
      <c r="N22" s="11">
        <f t="shared" si="6"/>
        <v>2.33</v>
      </c>
      <c r="O22" s="11">
        <f t="shared" si="7"/>
        <v>3495</v>
      </c>
    </row>
    <row r="23" spans="1:15" s="6" customFormat="1" ht="54" customHeight="1" x14ac:dyDescent="0.2">
      <c r="A23" s="22">
        <v>19</v>
      </c>
      <c r="B23" s="23" t="s">
        <v>35</v>
      </c>
      <c r="C23" s="23" t="s">
        <v>22</v>
      </c>
      <c r="D23" s="23">
        <v>1000</v>
      </c>
      <c r="E23" s="24">
        <v>23.55</v>
      </c>
      <c r="F23" s="11">
        <v>24.98</v>
      </c>
      <c r="G23" s="11">
        <v>20.48</v>
      </c>
      <c r="H23" s="10">
        <v>1</v>
      </c>
      <c r="I23" s="10">
        <f t="shared" si="1"/>
        <v>23.003333333333334</v>
      </c>
      <c r="J23" s="11">
        <f t="shared" si="2"/>
        <v>2.2992679994583782</v>
      </c>
      <c r="K23" s="12">
        <f t="shared" si="3"/>
        <v>9.9953687847777637</v>
      </c>
      <c r="L23" s="21" t="str">
        <f t="shared" si="4"/>
        <v>ОДНОРОДНЫЕ</v>
      </c>
      <c r="M23" s="10">
        <f t="shared" si="5"/>
        <v>23003.333333333332</v>
      </c>
      <c r="N23" s="11">
        <f t="shared" si="6"/>
        <v>20.48</v>
      </c>
      <c r="O23" s="11">
        <f t="shared" si="7"/>
        <v>20480</v>
      </c>
    </row>
    <row r="24" spans="1:15" s="6" customFormat="1" ht="42" customHeight="1" x14ac:dyDescent="0.2">
      <c r="A24" s="22">
        <v>20</v>
      </c>
      <c r="B24" s="23" t="s">
        <v>36</v>
      </c>
      <c r="C24" s="23" t="s">
        <v>22</v>
      </c>
      <c r="D24" s="23">
        <v>1000</v>
      </c>
      <c r="E24" s="24">
        <v>23.55</v>
      </c>
      <c r="F24" s="11">
        <v>24.98</v>
      </c>
      <c r="G24" s="11">
        <v>20.48</v>
      </c>
      <c r="H24" s="10">
        <v>1</v>
      </c>
      <c r="I24" s="10">
        <f t="shared" si="1"/>
        <v>23.003333333333334</v>
      </c>
      <c r="J24" s="11">
        <f t="shared" si="2"/>
        <v>2.2992679994583782</v>
      </c>
      <c r="K24" s="12">
        <f t="shared" si="3"/>
        <v>9.9953687847777637</v>
      </c>
      <c r="L24" s="21" t="str">
        <f t="shared" si="4"/>
        <v>ОДНОРОДНЫЕ</v>
      </c>
      <c r="M24" s="10">
        <f t="shared" si="5"/>
        <v>23003.333333333332</v>
      </c>
      <c r="N24" s="11">
        <f t="shared" si="6"/>
        <v>20.48</v>
      </c>
      <c r="O24" s="11">
        <f t="shared" si="7"/>
        <v>20480</v>
      </c>
    </row>
    <row r="25" spans="1:15" s="6" customFormat="1" ht="47.25" customHeight="1" x14ac:dyDescent="0.2">
      <c r="A25" s="22">
        <v>21</v>
      </c>
      <c r="B25" s="23" t="s">
        <v>37</v>
      </c>
      <c r="C25" s="23" t="s">
        <v>23</v>
      </c>
      <c r="D25" s="23">
        <v>2</v>
      </c>
      <c r="E25" s="24">
        <v>15077.65</v>
      </c>
      <c r="F25" s="11">
        <v>15200</v>
      </c>
      <c r="G25" s="11">
        <v>13111</v>
      </c>
      <c r="H25" s="10">
        <v>1</v>
      </c>
      <c r="I25" s="10">
        <f t="shared" si="1"/>
        <v>14462.883333333333</v>
      </c>
      <c r="J25" s="11">
        <f t="shared" si="2"/>
        <v>1172.362482696087</v>
      </c>
      <c r="K25" s="12">
        <f t="shared" si="3"/>
        <v>8.1060080184293835</v>
      </c>
      <c r="L25" s="21" t="str">
        <f t="shared" si="4"/>
        <v>ОДНОРОДНЫЕ</v>
      </c>
      <c r="M25" s="10">
        <f t="shared" si="5"/>
        <v>28925.766666666666</v>
      </c>
      <c r="N25" s="11">
        <f t="shared" si="6"/>
        <v>13111</v>
      </c>
      <c r="O25" s="11">
        <f t="shared" si="7"/>
        <v>26222</v>
      </c>
    </row>
    <row r="26" spans="1:15" s="6" customFormat="1" ht="46.5" customHeight="1" x14ac:dyDescent="0.2">
      <c r="A26" s="22">
        <v>22</v>
      </c>
      <c r="B26" s="23" t="s">
        <v>25</v>
      </c>
      <c r="C26" s="23" t="s">
        <v>22</v>
      </c>
      <c r="D26" s="23">
        <v>20</v>
      </c>
      <c r="E26" s="24">
        <v>13.52</v>
      </c>
      <c r="F26" s="11">
        <v>12.84</v>
      </c>
      <c r="G26" s="11">
        <v>11.76</v>
      </c>
      <c r="H26" s="10">
        <v>1</v>
      </c>
      <c r="I26" s="10">
        <f t="shared" si="1"/>
        <v>12.706666666666665</v>
      </c>
      <c r="J26" s="11">
        <f t="shared" si="2"/>
        <v>0.88754342616760629</v>
      </c>
      <c r="K26" s="12">
        <f t="shared" si="3"/>
        <v>6.9848643192623792</v>
      </c>
      <c r="L26" s="21" t="str">
        <f t="shared" si="4"/>
        <v>ОДНОРОДНЫЕ</v>
      </c>
      <c r="M26" s="10">
        <f t="shared" si="5"/>
        <v>254.13333333333333</v>
      </c>
      <c r="N26" s="11">
        <f t="shared" si="6"/>
        <v>11.76</v>
      </c>
      <c r="O26" s="11">
        <f t="shared" si="7"/>
        <v>235.2</v>
      </c>
    </row>
    <row r="27" spans="1:15" s="6" customFormat="1" ht="33.75" customHeight="1" x14ac:dyDescent="0.2">
      <c r="A27" s="22">
        <v>23</v>
      </c>
      <c r="B27" s="23" t="s">
        <v>29</v>
      </c>
      <c r="C27" s="23" t="s">
        <v>22</v>
      </c>
      <c r="D27" s="23">
        <v>10</v>
      </c>
      <c r="E27" s="24">
        <v>23.55</v>
      </c>
      <c r="F27" s="11">
        <v>25.16</v>
      </c>
      <c r="G27" s="11">
        <v>20.48</v>
      </c>
      <c r="H27" s="10">
        <v>1</v>
      </c>
      <c r="I27" s="10">
        <f t="shared" si="1"/>
        <v>23.063333333333333</v>
      </c>
      <c r="J27" s="11">
        <f t="shared" si="2"/>
        <v>2.3776529043014949</v>
      </c>
      <c r="K27" s="12">
        <f t="shared" si="3"/>
        <v>10.309233578413766</v>
      </c>
      <c r="L27" s="21" t="str">
        <f t="shared" si="4"/>
        <v>ОДНОРОДНЫЕ</v>
      </c>
      <c r="M27" s="10">
        <f t="shared" si="5"/>
        <v>230.63333333333333</v>
      </c>
      <c r="N27" s="11">
        <f t="shared" si="6"/>
        <v>20.48</v>
      </c>
      <c r="O27" s="11">
        <f t="shared" si="7"/>
        <v>204.8</v>
      </c>
    </row>
    <row r="28" spans="1:15" ht="21" customHeight="1" x14ac:dyDescent="0.2">
      <c r="A28" s="33" t="s">
        <v>19</v>
      </c>
      <c r="B28" s="34"/>
      <c r="C28" s="34"/>
      <c r="D28" s="34"/>
      <c r="E28" s="33"/>
      <c r="F28" s="33"/>
      <c r="G28" s="33"/>
      <c r="H28" s="33"/>
      <c r="I28" s="33"/>
      <c r="J28" s="33"/>
      <c r="K28" s="33"/>
      <c r="L28" s="33"/>
      <c r="M28" s="33"/>
      <c r="N28" s="35"/>
      <c r="O28" s="19">
        <f>SUM(O5:O27)</f>
        <v>556522.73</v>
      </c>
    </row>
    <row r="29" spans="1:15" ht="63.75" customHeight="1" x14ac:dyDescent="0.2">
      <c r="A29" s="18"/>
      <c r="B29" s="38" t="s">
        <v>38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 ht="23.25" customHeight="1" x14ac:dyDescent="0.25">
      <c r="A30" s="13"/>
      <c r="B30" s="17" t="s">
        <v>5</v>
      </c>
      <c r="C30" s="36">
        <v>46310</v>
      </c>
      <c r="D30" s="37"/>
      <c r="E30" s="37"/>
      <c r="F30" s="14"/>
      <c r="G30" s="15"/>
      <c r="H30" s="16"/>
      <c r="I30" s="16"/>
      <c r="J30" s="16"/>
      <c r="K30" s="16"/>
      <c r="L30" s="16"/>
      <c r="M30" s="16"/>
      <c r="N30" s="16"/>
      <c r="O30" s="16"/>
    </row>
    <row r="31" spans="1:15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ht="36" customHeight="1" x14ac:dyDescent="0.2"/>
    <row r="33" spans="1:15" ht="46.5" customHeight="1" x14ac:dyDescent="0.2"/>
    <row r="34" spans="1:15" ht="36" customHeight="1" x14ac:dyDescent="0.2"/>
    <row r="35" spans="1:15" ht="36" customHeight="1" x14ac:dyDescent="0.2"/>
    <row r="36" spans="1:15" ht="36" customHeight="1" x14ac:dyDescent="0.2"/>
    <row r="37" spans="1:15" ht="36" customHeight="1" x14ac:dyDescent="0.2"/>
    <row r="38" spans="1:15" ht="55.5" customHeight="1" x14ac:dyDescent="0.2"/>
    <row r="39" spans="1:15" ht="36" customHeight="1" x14ac:dyDescent="0.2"/>
    <row r="40" spans="1:15" ht="36" customHeight="1" x14ac:dyDescent="0.2"/>
    <row r="41" spans="1:15" ht="52.5" customHeight="1" x14ac:dyDescent="0.2"/>
    <row r="42" spans="1:15" ht="51" customHeight="1" x14ac:dyDescent="0.2"/>
    <row r="43" spans="1:15" s="3" customFormat="1" ht="32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s="3" customFormat="1" ht="52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5.75" customHeight="1" x14ac:dyDescent="0.2"/>
    <row r="46" spans="1:15" s="4" customFormat="1" ht="14.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s="4" customFormat="1" ht="14.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s="4" customFormat="1" ht="32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s="5" customFormat="1" ht="21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s="4" customFormat="1" ht="14.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</sheetData>
  <autoFilter ref="A4:O29"/>
  <mergeCells count="15">
    <mergeCell ref="A31:O31"/>
    <mergeCell ref="A1:O1"/>
    <mergeCell ref="A3:A4"/>
    <mergeCell ref="B3:B4"/>
    <mergeCell ref="C3:C4"/>
    <mergeCell ref="D3:D4"/>
    <mergeCell ref="E3:G3"/>
    <mergeCell ref="C2:O2"/>
    <mergeCell ref="A28:N28"/>
    <mergeCell ref="A2:B2"/>
    <mergeCell ref="M3:O3"/>
    <mergeCell ref="C30:E30"/>
    <mergeCell ref="H3:H4"/>
    <mergeCell ref="B29:O29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2026-10-16T11:53:51Z</cp:lastPrinted>
  <dcterms:created xsi:type="dcterms:W3CDTF">2014-01-15T18:15:09Z</dcterms:created>
  <dcterms:modified xsi:type="dcterms:W3CDTF">2026-10-16T12:47:35Z</dcterms:modified>
</cp:coreProperties>
</file>