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бмен\11. АУКЦИОНЫ 2026 год\!БЕРЕЗКА\Поставка офисных кресел Некрасов\"/>
    </mc:Choice>
  </mc:AlternateContent>
  <bookViews>
    <workbookView xWindow="0" yWindow="0" windowWidth="28800" windowHeight="12435"/>
  </bookViews>
  <sheets>
    <sheet name="РАСЧЁТ" sheetId="4" r:id="rId1"/>
  </sheets>
  <calcPr calcId="152511" refMode="R1C1"/>
</workbook>
</file>

<file path=xl/calcChain.xml><?xml version="1.0" encoding="utf-8"?>
<calcChain xmlns="http://schemas.openxmlformats.org/spreadsheetml/2006/main">
  <c r="K5" i="4" l="1"/>
  <c r="L5" i="4" s="1"/>
  <c r="M5" i="4" s="1"/>
  <c r="N5" i="4" s="1"/>
  <c r="H5" i="4" l="1"/>
  <c r="I5" i="4" s="1"/>
  <c r="J5" i="4" s="1"/>
  <c r="N6" i="4" l="1"/>
</calcChain>
</file>

<file path=xl/sharedStrings.xml><?xml version="1.0" encoding="utf-8"?>
<sst xmlns="http://schemas.openxmlformats.org/spreadsheetml/2006/main" count="23" uniqueCount="23">
  <si>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</si>
  <si>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</si>
  <si>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</si>
  <si>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</si>
  <si>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</si>
  <si>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</si>
  <si>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</si>
  <si>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</si>
  <si>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</si>
  <si>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</si>
  <si>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</si>
  <si>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Источник информации о цене (руб./ед.изм.)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</si>
  <si>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</si>
  <si>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Коммерческое предложение №1           
</t>
  </si>
  <si>
    <t xml:space="preserve">Коммерческое предложение №2             
</t>
  </si>
  <si>
    <t xml:space="preserve">Коммерческое предложение №3           
</t>
  </si>
  <si>
    <t>Наименование предмета контракта</t>
  </si>
  <si>
    <t>Стартовая цена - начальная цена Закупочной сессии составила, руб.:</t>
  </si>
  <si>
    <t>Обоснование Стартовой цены - начальной цены Закупочной сессии</t>
  </si>
  <si>
    <t>НМЦК, определенная методом сопоставимых рыночных, руб.:</t>
  </si>
  <si>
    <t>Поставка офисных кресел</t>
  </si>
  <si>
    <t>штука</t>
  </si>
  <si>
    <t>вследсвие лимитов выделенных заказчику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</si>
</sst>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3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405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vertical="center"/>
    </xf>
    <xf numFmtId="0" fontId="9" fillId="0" borderId="0" xfId="0" applyFont="1"/>
    <xf numFmtId="4" fontId="8" fillId="2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7" fillId="2" borderId="1" xfId="0" applyFont="1" applyFill="1" applyBorder="1" applyAlignment="1">
      <alignment horizontal="center" vertical="top" wrapText="1"/>
    </xf>
    <xf numFmtId="4" fontId="11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/>
    <xf numFmtId="4" fontId="11" fillId="3" borderId="1" xfId="0" applyNumberFormat="1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5" fillId="0" borderId="4" xfId="0" applyFont="1" applyBorder="1" applyAlignment="1"/>
    <xf numFmtId="0" fontId="5" fillId="0" borderId="2" xfId="0" applyFont="1" applyBorder="1" applyAlignment="1"/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4883" name="Picture 1">
          <a:extLst>
            <a:ext uri="{FF2B5EF4-FFF2-40B4-BE49-F238E27FC236}">
              <a16:creationId xmlns=""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4884" name="Picture 6">
          <a:extLst>
            <a:ext uri="{FF2B5EF4-FFF2-40B4-BE49-F238E27FC236}">
              <a16:creationId xmlns=""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4885" name="Picture 1">
          <a:extLst>
            <a:ext uri="{FF2B5EF4-FFF2-40B4-BE49-F238E27FC236}">
              <a16:creationId xmlns=""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4886" name="Picture 6">
          <a:extLst>
            <a:ext uri="{FF2B5EF4-FFF2-40B4-BE49-F238E27FC236}">
              <a16:creationId xmlns=""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4887" name="Picture 1">
          <a:extLst>
            <a:ext uri="{FF2B5EF4-FFF2-40B4-BE49-F238E27FC236}">
              <a16:creationId xmlns=""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9150" y="25527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4888" name="Picture 2">
          <a:extLst>
            <a:ext uri="{FF2B5EF4-FFF2-40B4-BE49-F238E27FC236}">
              <a16:creationId xmlns=""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10450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1600200</xdr:rowOff>
    </xdr:from>
    <xdr:to>
      <xdr:col>10</xdr:col>
      <xdr:colOff>1504950</xdr:colOff>
      <xdr:row>3</xdr:row>
      <xdr:rowOff>1962150</xdr:rowOff>
    </xdr:to>
    <xdr:pic>
      <xdr:nvPicPr>
        <xdr:cNvPr id="4889" name="Picture 5">
          <a:extLst>
            <a:ext uri="{FF2B5EF4-FFF2-40B4-BE49-F238E27FC236}">
              <a16:creationId xmlns=""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391650" y="32004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3</xdr:row>
      <xdr:rowOff>1238250</xdr:rowOff>
    </xdr:from>
    <xdr:to>
      <xdr:col>10</xdr:col>
      <xdr:colOff>457200</xdr:colOff>
      <xdr:row>3</xdr:row>
      <xdr:rowOff>1466850</xdr:rowOff>
    </xdr:to>
    <xdr:pic>
      <xdr:nvPicPr>
        <xdr:cNvPr id="4890" name="Picture 6">
          <a:extLst>
            <a:ext uri="{FF2B5EF4-FFF2-40B4-BE49-F238E27FC236}">
              <a16:creationId xmlns=""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774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"/>
  <sheetViews>
    <sheetView tabSelected="1" zoomScale="80" zoomScaleNormal="80" workbookViewId="0">
      <selection activeCell="G22" sqref="G22"/>
    </sheetView>
  </sheetViews>
  <sheetFormatPr defaultRowHeight="12.75"/>
  <cols>
    <col min="1" max="1" width="6.7109375" style="2" customWidth="1"/>
    <col min="2" max="2" width="44.42578125" style="2" customWidth="1"/>
    <col min="3" max="3" width="7.140625" style="2" customWidth="1"/>
    <col min="4" max="4" width="9.140625" style="2" customWidth="1"/>
    <col min="5" max="5" width="14.7109375" style="15" customWidth="1"/>
    <col min="6" max="6" width="14.7109375" style="2" customWidth="1"/>
    <col min="7" max="7" width="14.5703125" style="2" customWidth="1"/>
    <col min="8" max="8" width="15.5703125" style="2" customWidth="1"/>
    <col min="9" max="9" width="15.42578125" style="2" customWidth="1"/>
    <col min="10" max="10" width="14.28515625" style="2" customWidth="1"/>
    <col min="11" max="11" width="23.7109375" style="2" customWidth="1"/>
    <col min="12" max="12" width="13.5703125" style="2" customWidth="1"/>
    <col min="13" max="13" width="11.5703125" style="2" customWidth="1"/>
    <col min="14" max="14" width="19.7109375" style="2" customWidth="1"/>
    <col min="15" max="17" width="9.140625" style="2"/>
    <col min="18" max="18" width="12.140625" style="2" customWidth="1"/>
    <col min="19" max="16384" width="9.140625" style="2"/>
  </cols>
  <sheetData>
    <row r="1" spans="1:29" ht="48" customHeight="1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7"/>
      <c r="P1" s="7"/>
      <c r="Q1" s="7"/>
      <c r="R1" s="7"/>
      <c r="S1" s="7"/>
      <c r="T1" s="7"/>
      <c r="U1" s="7"/>
      <c r="V1" s="7"/>
      <c r="W1" s="8"/>
      <c r="X1" s="8"/>
      <c r="Y1" s="8"/>
      <c r="Z1" s="8"/>
      <c r="AA1" s="8"/>
      <c r="AB1" s="8"/>
      <c r="AC1" s="8"/>
    </row>
    <row r="2" spans="1:29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39" customHeight="1">
      <c r="A3" s="29" t="s">
        <v>0</v>
      </c>
      <c r="B3" s="30" t="s">
        <v>16</v>
      </c>
      <c r="C3" s="30" t="s">
        <v>1</v>
      </c>
      <c r="D3" s="30" t="s">
        <v>2</v>
      </c>
      <c r="E3" s="27" t="s">
        <v>11</v>
      </c>
      <c r="F3" s="27"/>
      <c r="G3" s="27"/>
      <c r="H3" s="28" t="s">
        <v>10</v>
      </c>
      <c r="I3" s="28"/>
      <c r="J3" s="28"/>
      <c r="K3" s="32" t="s">
        <v>6</v>
      </c>
      <c r="L3" s="33"/>
      <c r="M3" s="33"/>
      <c r="N3" s="34"/>
    </row>
    <row r="4" spans="1:29" ht="159" customHeight="1">
      <c r="A4" s="29"/>
      <c r="B4" s="31"/>
      <c r="C4" s="30"/>
      <c r="D4" s="30"/>
      <c r="E4" s="13" t="s">
        <v>13</v>
      </c>
      <c r="F4" s="6" t="s">
        <v>14</v>
      </c>
      <c r="G4" s="6" t="s">
        <v>15</v>
      </c>
      <c r="H4" s="3" t="s">
        <v>5</v>
      </c>
      <c r="I4" s="3" t="s">
        <v>3</v>
      </c>
      <c r="J4" s="4" t="s">
        <v>4</v>
      </c>
      <c r="K4" s="1" t="s">
        <v>12</v>
      </c>
      <c r="L4" s="6" t="s">
        <v>7</v>
      </c>
      <c r="M4" s="6" t="s">
        <v>8</v>
      </c>
      <c r="N4" s="6" t="s">
        <v>9</v>
      </c>
    </row>
    <row r="5" spans="1:29" ht="15.75">
      <c r="A5" s="17">
        <v>1</v>
      </c>
      <c r="B5" s="19" t="s">
        <v>20</v>
      </c>
      <c r="C5" s="18" t="s">
        <v>21</v>
      </c>
      <c r="D5" s="19">
        <v>9</v>
      </c>
      <c r="E5" s="16">
        <v>17560</v>
      </c>
      <c r="F5" s="14">
        <v>17926</v>
      </c>
      <c r="G5" s="14">
        <v>18000</v>
      </c>
      <c r="H5" s="11">
        <f>AVERAGE(E5:G5)</f>
        <v>17828.666666666668</v>
      </c>
      <c r="I5" s="20">
        <f>SQRT(((SUM((POWER(E5-H5,2)),(POWER(F5-H5,2)),(POWER(G5-H5,2)))/(COLUMNS(E5:G5)-1))))</f>
        <v>235.5956988854706</v>
      </c>
      <c r="J5" s="20">
        <f>I5/H5*100</f>
        <v>1.3214431751419282</v>
      </c>
      <c r="K5" s="21">
        <f>((D5/3)*(SUM(E5:G5)))</f>
        <v>160458</v>
      </c>
      <c r="L5" s="21">
        <f>K5/D5</f>
        <v>17828.666666666668</v>
      </c>
      <c r="M5" s="11">
        <f>ROUND(L5,2)</f>
        <v>17828.669999999998</v>
      </c>
      <c r="N5" s="11">
        <f>M5*D5</f>
        <v>160458.02999999997</v>
      </c>
    </row>
    <row r="6" spans="1:29" ht="21" customHeight="1">
      <c r="A6" s="23" t="s">
        <v>19</v>
      </c>
      <c r="B6" s="24"/>
      <c r="C6" s="24"/>
      <c r="D6" s="24"/>
      <c r="E6" s="24"/>
      <c r="F6" s="24"/>
      <c r="G6" s="24"/>
      <c r="H6" s="9"/>
      <c r="I6" s="9"/>
      <c r="J6" s="9"/>
      <c r="K6" s="5"/>
      <c r="L6" s="10"/>
      <c r="M6" s="10"/>
      <c r="N6" s="12">
        <f>SUM(N5:N5)</f>
        <v>160458.02999999997</v>
      </c>
    </row>
    <row r="8" spans="1:29" ht="15.75">
      <c r="A8" s="23" t="s">
        <v>17</v>
      </c>
      <c r="B8" s="24"/>
      <c r="C8" s="24"/>
      <c r="D8" s="24"/>
      <c r="E8" s="24"/>
      <c r="F8" s="24"/>
      <c r="G8" s="24"/>
      <c r="N8" s="12">
        <v>133110</v>
      </c>
    </row>
    <row r="9" spans="1:29">
      <c r="A9" s="35" t="s">
        <v>22</v>
      </c>
      <c r="B9" s="35"/>
      <c r="C9" s="35"/>
      <c r="D9" s="35"/>
    </row>
    <row r="26" spans="9:9" ht="15">
      <c r="I26" s="22"/>
    </row>
  </sheetData>
  <mergeCells count="11">
    <mergeCell ref="A9:D9"/>
    <mergeCell ref="A8:G8"/>
    <mergeCell ref="A1:N2"/>
    <mergeCell ref="A6:G6"/>
    <mergeCell ref="E3:G3"/>
    <mergeCell ref="H3:J3"/>
    <mergeCell ref="A3:A4"/>
    <mergeCell ref="B3:B4"/>
    <mergeCell ref="C3:C4"/>
    <mergeCell ref="D3:D4"/>
    <mergeCell ref="K3:N3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Александр Рыженков</cp:lastModifiedBy>
  <cp:lastPrinted>2026-01-19T12:34:22Z</cp:lastPrinted>
  <dcterms:created xsi:type="dcterms:W3CDTF">2014-01-15T18:15:09Z</dcterms:created>
  <dcterms:modified xsi:type="dcterms:W3CDTF">2026-10-09T04:39:50Z</dcterms:modified>
</cp:coreProperties>
</file>