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/>
  </bookViews>
  <sheets>
    <sheet name="Расчет цены" sheetId="2" r:id="rId1"/>
  </sheets>
  <definedNames>
    <definedName name="_xlnm.Print_Area" localSheetId="0">'Расчет цены'!$A$1:$Q$20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" i="2" l="1"/>
  <c r="V5" i="2"/>
  <c r="V7" i="2" l="1"/>
  <c r="K6" i="2"/>
  <c r="K5" i="2"/>
  <c r="L5" i="2" s="1"/>
  <c r="M5" i="2" s="1"/>
  <c r="Q6" i="2" l="1"/>
  <c r="Q5" i="2"/>
  <c r="N5" i="2"/>
  <c r="O5" i="2" s="1"/>
  <c r="L6" i="2"/>
  <c r="Q7" i="2" l="1"/>
  <c r="N6" i="2"/>
  <c r="O6" i="2" s="1"/>
  <c r="M6" i="2"/>
  <c r="M8" i="2" l="1"/>
</calcChain>
</file>

<file path=xl/sharedStrings.xml><?xml version="1.0" encoding="utf-8"?>
<sst xmlns="http://schemas.openxmlformats.org/spreadsheetml/2006/main" count="38" uniqueCount="34">
  <si>
    <t>фио</t>
  </si>
  <si>
    <t>дата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</si>
  <si>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</si>
  <si>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</si>
  <si>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</si>
  <si>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</si>
  <si>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</si>
  <si>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</si>
  <si>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</si>
  <si>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</si>
  <si>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</si>
  <si>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</si>
  <si>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</si>
  <si>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</si>
  <si>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</si>
  <si>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Расчёт и обоснование начальной (максимальной) цены контракта, цены контракта, заключаемого с единственным поставщиком (подрядчиком, исполнителем) (Н(М)ЦК, ЦКЕП)
</t>
  </si>
  <si>
    <t xml:space="preserve"> </t>
  </si>
  <si>
    <t xml:space="preserve"> Средняя цена за единицу изм. (руб.)</t>
  </si>
  <si>
    <t>Средняя цена за единицу изм. с округлением (вниз) до сотых долей после запятой (руб.)</t>
  </si>
  <si>
    <t>Начальная максимальная цена контракта с учетом округления цены за единицу (руб.)</t>
  </si>
  <si>
    <t>Приложение № 6 к Государственному контракту №____ от "___"________ 2020 г.</t>
  </si>
  <si>
    <t>Расчет ЦК произвел:</t>
  </si>
  <si>
    <t>Расчет ЦК проверил:</t>
  </si>
  <si>
    <t>рублей</t>
  </si>
  <si>
    <t>кг</t>
  </si>
  <si>
    <t xml:space="preserve">     Главный экономист                                                                                                    Н.Н. Бирюкова </t>
  </si>
  <si>
    <t xml:space="preserve">  Заместитель начальника ОТО                                                                             С.М. Шаманский                              </t>
  </si>
  <si>
    <t xml:space="preserve">Номер сведений о контракте </t>
  </si>
  <si>
    <t>Номер сведений о контракте 1344407379026000078/Номер сведений о контракте 1344407379026000079</t>
  </si>
  <si>
    <t>Номер сведений о контракте 1120000127526000048/Номер сведений о контракте 1672600750426000119</t>
  </si>
  <si>
    <t>Номер сведений о контракте 1100104089726000056/Номер сведений о контракте 1120000127526000050</t>
  </si>
  <si>
    <t>крупа пшеничная</t>
  </si>
  <si>
    <t>горох</t>
  </si>
  <si>
    <t>Государственным заказчиком принято решение о размещении заказа на закупку крупы ячневой и крупы перловой  на основании пункта 4 части 1 статьи 93 Федерального закона №44-ФЗ. При этом  начальная (максимальная) цена контракта составит 478 100 рублей 00 копеек, с учетом стоимости тары и упаковочных материалов, транспортных расходов, расходов на страхование, налогов, сборов и других обязательных платежей.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</si>
</sst>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2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 applyProtection="1">
      <alignment horizontal="left" vertical="top" wrapText="1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center"/>
    </xf>
    <xf numFmtId="0" fontId="4" fillId="0" borderId="0" xfId="0" applyFont="1"/>
    <xf numFmtId="0" fontId="2" fillId="0" borderId="3" xfId="0" applyFont="1" applyBorder="1" applyAlignment="1">
      <alignment horizontal="center" vertical="top" wrapText="1"/>
    </xf>
    <xf numFmtId="2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 applyProtection="1">
      <alignment wrapText="1"/>
      <protection locked="0"/>
    </xf>
    <xf numFmtId="164" fontId="4" fillId="0" borderId="0" xfId="0" applyNumberFormat="1" applyFont="1" applyFill="1" applyAlignment="1" applyProtection="1">
      <alignment horizontal="center" vertical="center"/>
      <protection locked="0"/>
    </xf>
    <xf numFmtId="2" fontId="8" fillId="0" borderId="4" xfId="0" applyNumberFormat="1" applyFont="1" applyBorder="1" applyAlignment="1" applyProtection="1">
      <alignment horizontal="center" vertical="center" wrapText="1"/>
      <protection locked="0"/>
    </xf>
    <xf numFmtId="4" fontId="9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14" fontId="4" fillId="0" borderId="0" xfId="0" applyNumberFormat="1" applyFont="1" applyAlignment="1" applyProtection="1">
      <alignment horizontal="center" wrapText="1"/>
      <protection locked="0"/>
    </xf>
    <xf numFmtId="0" fontId="10" fillId="0" borderId="2" xfId="0" applyFont="1" applyBorder="1" applyAlignment="1">
      <alignment vertical="center"/>
    </xf>
    <xf numFmtId="2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vertical="center"/>
    </xf>
    <xf numFmtId="0" fontId="1" fillId="0" borderId="5" xfId="0" applyFont="1" applyBorder="1"/>
    <xf numFmtId="0" fontId="2" fillId="0" borderId="3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68580</xdr:colOff>
      <xdr:row>3</xdr:row>
      <xdr:rowOff>952500</xdr:rowOff>
    </xdr:from>
    <xdr:to>
      <xdr:col>13</xdr:col>
      <xdr:colOff>45720</xdr:colOff>
      <xdr:row>3</xdr:row>
      <xdr:rowOff>1303020</xdr:rowOff>
    </xdr:to>
    <xdr:pic>
      <xdr:nvPicPr>
        <xdr:cNvPr id="2437" name="Picture 1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433560" y="3360420"/>
          <a:ext cx="960120" cy="35052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22860</xdr:colOff>
      <xdr:row>3</xdr:row>
      <xdr:rowOff>922020</xdr:rowOff>
    </xdr:from>
    <xdr:to>
      <xdr:col>11</xdr:col>
      <xdr:colOff>1051560</xdr:colOff>
      <xdr:row>3</xdr:row>
      <xdr:rowOff>1363980</xdr:rowOff>
    </xdr:to>
    <xdr:pic>
      <xdr:nvPicPr>
        <xdr:cNvPr id="2438" name="Picture 2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328660" y="3329940"/>
          <a:ext cx="1028700" cy="44196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13</xdr:col>
      <xdr:colOff>22860</xdr:colOff>
      <xdr:row>3</xdr:row>
      <xdr:rowOff>1600200</xdr:rowOff>
    </xdr:from>
    <xdr:to>
      <xdr:col>13</xdr:col>
      <xdr:colOff>1546860</xdr:colOff>
      <xdr:row>3</xdr:row>
      <xdr:rowOff>1965960</xdr:rowOff>
    </xdr:to>
    <xdr:pic>
      <xdr:nvPicPr>
        <xdr:cNvPr id="2439" name="Picture 5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370820" y="4008120"/>
          <a:ext cx="1524000" cy="36576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13</xdr:col>
      <xdr:colOff>274320</xdr:colOff>
      <xdr:row>3</xdr:row>
      <xdr:rowOff>1402080</xdr:rowOff>
    </xdr:from>
    <xdr:to>
      <xdr:col>13</xdr:col>
      <xdr:colOff>434340</xdr:colOff>
      <xdr:row>3</xdr:row>
      <xdr:rowOff>1630680</xdr:rowOff>
    </xdr:to>
    <xdr:pic>
      <xdr:nvPicPr>
        <xdr:cNvPr id="2440" name="Picture 6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22280" y="3810000"/>
          <a:ext cx="160020" cy="2286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tabSelected="1" view="pageBreakPreview" topLeftCell="A2" zoomScale="110" zoomScaleNormal="100" zoomScaleSheetLayoutView="110" workbookViewId="0">
      <selection activeCell="H4" sqref="H4"/>
    </sheetView>
  </sheetViews>
  <sheetFormatPr defaultColWidth="9.140625" defaultRowHeight="12.75" x14ac:dyDescent="0.2"/>
  <cols>
    <col min="1" max="1" width="4.140625" style="1" customWidth="1"/>
    <col min="2" max="2" width="12.5703125" style="1" customWidth="1"/>
    <col min="3" max="3" width="19.42578125" style="1" customWidth="1"/>
    <col min="4" max="4" width="5.85546875" style="1" customWidth="1"/>
    <col min="5" max="5" width="10.5703125" style="1" customWidth="1"/>
    <col min="6" max="8" width="11.7109375" style="1" customWidth="1"/>
    <col min="9" max="9" width="9.85546875" style="1" customWidth="1"/>
    <col min="10" max="10" width="9.140625" style="1"/>
    <col min="11" max="11" width="15.5703125" style="1" customWidth="1"/>
    <col min="12" max="12" width="16.42578125" style="1" customWidth="1"/>
    <col min="13" max="13" width="14.28515625" style="1" customWidth="1"/>
    <col min="14" max="14" width="22.7109375" style="1" customWidth="1"/>
    <col min="15" max="15" width="10" style="1" bestFit="1" customWidth="1"/>
    <col min="16" max="16" width="9.140625" style="1"/>
    <col min="17" max="17" width="12.5703125" style="1" customWidth="1"/>
    <col min="18" max="18" width="0.140625" style="1" customWidth="1"/>
    <col min="19" max="20" width="9.140625" style="1" hidden="1" customWidth="1"/>
    <col min="21" max="16384" width="9.140625" style="1"/>
  </cols>
  <sheetData>
    <row r="1" spans="1:22" ht="111.75" hidden="1" customHeight="1" x14ac:dyDescent="0.2">
      <c r="N1" s="31" t="s">
        <v>20</v>
      </c>
      <c r="O1" s="31"/>
      <c r="P1" s="31"/>
      <c r="Q1" s="31"/>
    </row>
    <row r="2" spans="1:22" ht="39" customHeight="1" x14ac:dyDescent="0.2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22" ht="39" customHeight="1" x14ac:dyDescent="0.2">
      <c r="A3" s="34" t="s">
        <v>2</v>
      </c>
      <c r="B3" s="38" t="s">
        <v>3</v>
      </c>
      <c r="C3" s="39"/>
      <c r="D3" s="34" t="s">
        <v>4</v>
      </c>
      <c r="E3" s="34" t="s">
        <v>5</v>
      </c>
      <c r="F3" s="43" t="s">
        <v>6</v>
      </c>
      <c r="G3" s="44"/>
      <c r="H3" s="45"/>
      <c r="I3" s="32" t="s">
        <v>7</v>
      </c>
      <c r="J3" s="32"/>
      <c r="K3" s="42" t="s">
        <v>8</v>
      </c>
      <c r="L3" s="42"/>
      <c r="M3" s="42"/>
      <c r="N3" s="33" t="s">
        <v>9</v>
      </c>
      <c r="O3" s="33"/>
      <c r="P3" s="33"/>
      <c r="Q3" s="33"/>
    </row>
    <row r="4" spans="1:22" ht="159" customHeight="1" x14ac:dyDescent="0.2">
      <c r="A4" s="35"/>
      <c r="B4" s="40"/>
      <c r="C4" s="41"/>
      <c r="D4" s="35"/>
      <c r="E4" s="35"/>
      <c r="F4" s="8" t="s">
        <v>30</v>
      </c>
      <c r="G4" s="8" t="s">
        <v>29</v>
      </c>
      <c r="H4" s="8" t="s">
        <v>28</v>
      </c>
      <c r="I4" s="8" t="s">
        <v>27</v>
      </c>
      <c r="J4" s="8" t="s">
        <v>10</v>
      </c>
      <c r="K4" s="8" t="s">
        <v>11</v>
      </c>
      <c r="L4" s="8" t="s">
        <v>12</v>
      </c>
      <c r="M4" s="23" t="s">
        <v>13</v>
      </c>
      <c r="N4" s="8" t="s">
        <v>14</v>
      </c>
      <c r="O4" s="8" t="s">
        <v>17</v>
      </c>
      <c r="P4" s="8" t="s">
        <v>18</v>
      </c>
      <c r="Q4" s="2" t="s">
        <v>19</v>
      </c>
    </row>
    <row r="5" spans="1:22" x14ac:dyDescent="0.2">
      <c r="A5" s="16">
        <v>1</v>
      </c>
      <c r="B5" s="36" t="s">
        <v>31</v>
      </c>
      <c r="C5" s="36"/>
      <c r="D5" s="16" t="s">
        <v>24</v>
      </c>
      <c r="E5" s="25">
        <v>10000</v>
      </c>
      <c r="F5" s="27">
        <v>32.67</v>
      </c>
      <c r="G5" s="27">
        <v>31.34</v>
      </c>
      <c r="H5" s="27">
        <v>22.49</v>
      </c>
      <c r="I5" s="20"/>
      <c r="J5" s="13"/>
      <c r="K5" s="28">
        <f>AVERAGE(F5:H5)</f>
        <v>28.833333333333332</v>
      </c>
      <c r="L5" s="14">
        <f>SQRT((SUM(IF(F5&gt;0,POWER(F5-K5,2),0),IF(G5&gt;0,POWER(G5-K5,2),0),IF(H5&gt;0,POWER(H5-K5,2),0),IF(I5&gt;0,POWER(I5-K5,2),0),IF(J5&gt;0,POWER(J5-K5,2),0),))/(COUNTA(F5:J5)-1))</f>
        <v>5.5335913594458122</v>
      </c>
      <c r="M5" s="14">
        <f>L5/K5*100</f>
        <v>19.191646333338078</v>
      </c>
      <c r="N5" s="15">
        <f>((E5/COUNTA(F5:J5))*(SUM(F5:J5)))</f>
        <v>288333.33333333337</v>
      </c>
      <c r="O5" s="26">
        <f>N5/E5</f>
        <v>28.833333333333336</v>
      </c>
      <c r="P5" s="15">
        <v>28.83</v>
      </c>
      <c r="Q5" s="15">
        <f>P5*E5</f>
        <v>288300</v>
      </c>
      <c r="V5" s="1">
        <f>E5*H5</f>
        <v>224899.99999999997</v>
      </c>
    </row>
    <row r="6" spans="1:22" x14ac:dyDescent="0.2">
      <c r="A6" s="16">
        <v>2</v>
      </c>
      <c r="B6" s="36" t="s">
        <v>32</v>
      </c>
      <c r="C6" s="36"/>
      <c r="D6" s="16" t="s">
        <v>24</v>
      </c>
      <c r="E6" s="25">
        <v>10000</v>
      </c>
      <c r="F6" s="27">
        <v>33</v>
      </c>
      <c r="G6" s="27">
        <v>43.3</v>
      </c>
      <c r="H6" s="27">
        <v>25.32</v>
      </c>
      <c r="I6" s="20"/>
      <c r="J6" s="13"/>
      <c r="K6" s="28">
        <f>AVERAGE(F6:H6)</f>
        <v>33.873333333333335</v>
      </c>
      <c r="L6" s="14">
        <f>SQRT((SUM(IF(F6&gt;0,POWER(F6-K6,2),0),IF(G6&gt;0,POWER(G6-K6,2),0),IF(H6&gt;0,POWER(H6-K6,2),0),IF(I6&gt;0,POWER(I6-K6,2),0),IF(J6&gt;0,POWER(J6-K6,2),0),))/(COUNTA(F6:J6)-1))</f>
        <v>9.0217588824648445</v>
      </c>
      <c r="M6" s="14">
        <f t="shared" ref="M6" si="0">L6/K6*100</f>
        <v>26.633808942525615</v>
      </c>
      <c r="N6" s="15">
        <f>((E6/COUNTA(F6:J6))*(SUM(F6:J6)))</f>
        <v>338733.33333333337</v>
      </c>
      <c r="O6" s="26">
        <f>N6/E6</f>
        <v>33.873333333333335</v>
      </c>
      <c r="P6" s="15">
        <v>33.869999999999997</v>
      </c>
      <c r="Q6" s="15">
        <f>P6*E6</f>
        <v>338700</v>
      </c>
      <c r="V6" s="1">
        <f>E6*H6</f>
        <v>253200</v>
      </c>
    </row>
    <row r="7" spans="1:22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4">
        <f>Q6+Q5</f>
        <v>627000</v>
      </c>
      <c r="R7" s="22"/>
      <c r="V7" s="1">
        <f>V5+V6</f>
        <v>478100</v>
      </c>
    </row>
    <row r="8" spans="1:22" s="10" customFormat="1" ht="30.75" customHeight="1" x14ac:dyDescent="0.25">
      <c r="A8" s="47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9">
        <f>Q7</f>
        <v>627000</v>
      </c>
      <c r="N8" s="21" t="s">
        <v>23</v>
      </c>
      <c r="O8" s="21"/>
      <c r="P8" s="21"/>
      <c r="Q8" s="21"/>
      <c r="R8" s="19"/>
      <c r="S8" s="9"/>
    </row>
    <row r="9" spans="1:22" ht="48" customHeight="1" x14ac:dyDescent="0.2">
      <c r="A9" s="17"/>
      <c r="B9" s="49" t="s">
        <v>33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</row>
    <row r="10" spans="1:22" s="4" customFormat="1" ht="16.5" customHeight="1" x14ac:dyDescent="0.25">
      <c r="A10" s="48" t="s">
        <v>21</v>
      </c>
      <c r="B10" s="48"/>
      <c r="C10" s="48"/>
      <c r="D10" s="7"/>
      <c r="E10" s="30" t="s">
        <v>26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22" s="4" customFormat="1" ht="15.75" x14ac:dyDescent="0.25">
      <c r="A11" s="51"/>
      <c r="B11" s="51"/>
      <c r="C11" s="51"/>
      <c r="D11" s="51"/>
      <c r="E11" s="7"/>
      <c r="F11" s="11"/>
      <c r="G11" s="12"/>
      <c r="H11" s="12"/>
      <c r="I11" s="12"/>
      <c r="J11" s="52" t="s">
        <v>0</v>
      </c>
      <c r="K11" s="52"/>
    </row>
    <row r="12" spans="1:22" s="4" customFormat="1" ht="16.5" customHeight="1" x14ac:dyDescent="0.25">
      <c r="A12" s="3"/>
      <c r="B12" s="3"/>
      <c r="C12" s="3"/>
      <c r="D12" s="3"/>
      <c r="E12" s="7"/>
      <c r="F12" s="11"/>
      <c r="G12" s="12"/>
      <c r="H12" s="12"/>
      <c r="I12" s="12"/>
      <c r="J12" s="5"/>
      <c r="K12" s="18"/>
    </row>
    <row r="13" spans="1:22" ht="19.5" customHeight="1" x14ac:dyDescent="0.25">
      <c r="A13" s="3"/>
      <c r="B13" s="3"/>
      <c r="C13" s="3"/>
      <c r="D13" s="3"/>
      <c r="E13" s="7"/>
      <c r="F13" s="11"/>
      <c r="G13" s="12"/>
      <c r="H13" s="12"/>
      <c r="I13" s="12"/>
      <c r="J13" s="5"/>
      <c r="K13" s="6" t="s">
        <v>1</v>
      </c>
      <c r="L13" s="4"/>
      <c r="M13" s="4"/>
      <c r="N13" s="4"/>
      <c r="O13" s="4"/>
      <c r="P13" s="4"/>
      <c r="Q13" s="4"/>
      <c r="R13" s="4"/>
      <c r="S13" s="4"/>
    </row>
    <row r="14" spans="1:22" s="4" customFormat="1" ht="15.75" customHeight="1" x14ac:dyDescent="0.25">
      <c r="A14" s="48" t="s">
        <v>22</v>
      </c>
      <c r="B14" s="48"/>
      <c r="C14" s="48"/>
      <c r="D14" s="30" t="s">
        <v>25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1"/>
      <c r="R14" s="1"/>
      <c r="S14" s="1"/>
    </row>
    <row r="15" spans="1:22" ht="15.75" x14ac:dyDescent="0.25">
      <c r="A15" s="51"/>
      <c r="B15" s="51"/>
      <c r="C15" s="51"/>
      <c r="D15" s="51"/>
      <c r="E15" s="7"/>
      <c r="F15" s="11"/>
      <c r="G15" s="12"/>
      <c r="H15" s="12"/>
      <c r="I15" s="12"/>
      <c r="J15" s="52" t="s">
        <v>0</v>
      </c>
      <c r="K15" s="52"/>
      <c r="L15" s="4"/>
      <c r="M15" s="4"/>
      <c r="N15" s="4"/>
      <c r="O15" s="4"/>
      <c r="P15" s="4"/>
      <c r="Q15" s="4"/>
      <c r="R15" s="4"/>
      <c r="S15" s="4"/>
    </row>
    <row r="16" spans="1:22" ht="15.75" x14ac:dyDescent="0.25">
      <c r="A16" s="3"/>
      <c r="B16" s="3"/>
      <c r="C16" s="3"/>
      <c r="D16" s="3"/>
      <c r="E16" s="7"/>
      <c r="F16" s="11"/>
      <c r="G16" s="12"/>
      <c r="H16" s="12"/>
      <c r="I16" s="12"/>
      <c r="J16" s="5"/>
      <c r="K16" s="18"/>
    </row>
    <row r="17" spans="1:19" ht="15.75" x14ac:dyDescent="0.25">
      <c r="A17" s="3"/>
      <c r="B17" s="3"/>
      <c r="C17" s="3"/>
      <c r="D17" s="3"/>
      <c r="E17" s="7"/>
      <c r="F17" s="11"/>
      <c r="G17" s="12"/>
      <c r="H17" s="12"/>
      <c r="I17" s="12"/>
      <c r="J17" s="5"/>
      <c r="K17" s="6" t="s">
        <v>1</v>
      </c>
      <c r="Q17" s="1" t="s">
        <v>16</v>
      </c>
    </row>
    <row r="18" spans="1:19" ht="6.75" customHeight="1" x14ac:dyDescent="0.2"/>
    <row r="19" spans="1:19" ht="27" hidden="1" customHeight="1" x14ac:dyDescent="0.2"/>
    <row r="20" spans="1:19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</sheetData>
  <sheetProtection selectLockedCells="1" selectUnlockedCells="1"/>
  <mergeCells count="24">
    <mergeCell ref="A20:S20"/>
    <mergeCell ref="A8:L8"/>
    <mergeCell ref="A10:C10"/>
    <mergeCell ref="B9:T9"/>
    <mergeCell ref="A11:D11"/>
    <mergeCell ref="J11:K11"/>
    <mergeCell ref="A14:C14"/>
    <mergeCell ref="A15:D15"/>
    <mergeCell ref="J15:K15"/>
    <mergeCell ref="A7:P7"/>
    <mergeCell ref="D14:P14"/>
    <mergeCell ref="E10:S10"/>
    <mergeCell ref="N1:Q1"/>
    <mergeCell ref="I3:J3"/>
    <mergeCell ref="N3:Q3"/>
    <mergeCell ref="E3:E4"/>
    <mergeCell ref="B6:C6"/>
    <mergeCell ref="A2:Q2"/>
    <mergeCell ref="A3:A4"/>
    <mergeCell ref="D3:D4"/>
    <mergeCell ref="B3:C4"/>
    <mergeCell ref="K3:M3"/>
    <mergeCell ref="B5:C5"/>
    <mergeCell ref="F3:H3"/>
  </mergeCells>
  <phoneticPr fontId="11" type="noConversion"/>
  <pageMargins left="0.70866141732283472" right="0.70866141732283472" top="0.74803149606299213" bottom="0.74803149606299213" header="0.51181102362204722" footer="0.51181102362204722"/>
  <pageSetup paperSize="9" scale="63" firstPageNumber="0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</cp:lastModifiedBy>
  <cp:lastPrinted>2026-10-20T13:14:11Z</cp:lastPrinted>
  <dcterms:created xsi:type="dcterms:W3CDTF">2014-06-13T08:59:54Z</dcterms:created>
  <dcterms:modified xsi:type="dcterms:W3CDTF">2026-10-20T13:29:27Z</dcterms:modified>
</cp:coreProperties>
</file>