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7\В Москву обслуж оргтехники\"/>
    </mc:Choice>
  </mc:AlternateContent>
  <bookViews>
    <workbookView xWindow="0" yWindow="0" windowWidth="16530" windowHeight="11700"/>
  </bookViews>
  <sheets>
    <sheet name="Расчёт НМЦК" sheetId="12" r:id="rId1"/>
  </sheets>
  <definedNames>
    <definedName name="_xlnm.Print_Area" localSheetId="0">'Расчёт НМЦК'!$A$1:$R$23</definedName>
  </definedNames>
  <calcPr calcId="162913" refMode="R1C1" fullPrecision="0"/>
</workbook>
</file>

<file path=xl/calcChain.xml><?xml version="1.0" encoding="utf-8"?>
<calcChain xmlns="http://schemas.openxmlformats.org/spreadsheetml/2006/main">
  <c r="E20" i="12" l="1"/>
  <c r="D20" i="12"/>
  <c r="C20" i="12"/>
  <c r="K12" i="12" l="1"/>
  <c r="N12" i="12" s="1"/>
  <c r="Q12" i="12" s="1"/>
  <c r="O12" i="12"/>
  <c r="K13" i="12"/>
  <c r="N13" i="12" s="1"/>
  <c r="Q13" i="12" s="1"/>
  <c r="O13" i="12"/>
  <c r="K14" i="12"/>
  <c r="N14" i="12" s="1"/>
  <c r="Q14" i="12" s="1"/>
  <c r="O14" i="12"/>
  <c r="K15" i="12"/>
  <c r="N15" i="12" s="1"/>
  <c r="O15" i="12"/>
  <c r="K16" i="12"/>
  <c r="N16" i="12" s="1"/>
  <c r="Q16" i="12" s="1"/>
  <c r="O16" i="12"/>
  <c r="K17" i="12"/>
  <c r="N17" i="12" s="1"/>
  <c r="Q17" i="12" s="1"/>
  <c r="O17" i="12"/>
  <c r="P16" i="12" l="1"/>
  <c r="P15" i="12"/>
  <c r="P13" i="12"/>
  <c r="P14" i="12"/>
  <c r="P12" i="12"/>
  <c r="P17" i="12"/>
  <c r="Q15" i="12"/>
  <c r="K10" i="12"/>
  <c r="N10" i="12" l="1"/>
  <c r="Q10" i="12" l="1"/>
  <c r="L20" i="12"/>
  <c r="K18" i="12" l="1"/>
  <c r="N18" i="12" s="1"/>
  <c r="Q18" i="12" s="1"/>
  <c r="O18" i="12"/>
  <c r="K11" i="12"/>
  <c r="N11" i="12" s="1"/>
  <c r="Q11" i="12" s="1"/>
  <c r="K19" i="12"/>
  <c r="N19" i="12" s="1"/>
  <c r="Q19" i="12" s="1"/>
  <c r="O19" i="12"/>
  <c r="O11" i="12"/>
  <c r="P18" i="12" l="1"/>
  <c r="P19" i="12"/>
  <c r="P11" i="12"/>
  <c r="O10" i="12" l="1"/>
  <c r="P10" i="12" s="1"/>
  <c r="Q21" i="12" l="1"/>
</calcChain>
</file>

<file path=xl/sharedStrings.xml><?xml version="1.0" encoding="utf-8"?>
<sst xmlns="http://schemas.openxmlformats.org/spreadsheetml/2006/main" count="45" uniqueCount="36">
  <si>
    <t>Среднее квадратичное отклонение</t>
  </si>
  <si>
    <t>Номер источника ценовой информации (ИЦИ №i) и цена единицы товара, работы, услуги, представленная i-тым ИЦИ (Цi), руб.</t>
  </si>
  <si>
    <t xml:space="preserve">Расчет начальной (максимальной) цены контракта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</si>
  <si>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№ п/п</t>
  </si>
  <si>
    <t>v - кол-во (объем) закупаемого товара (работы, услуги), ед.</t>
  </si>
  <si>
    <r>
      <rPr>
        <b/>
        <sz val="12"/>
        <rFont val="Times New Roman"/>
        <family val="1"/>
        <charset val="204"/>
      </rPr>
      <t>n</t>
    </r>
    <r>
      <rPr>
        <b/>
        <sz val="10"/>
        <rFont val="Times New Roman"/>
        <family val="1"/>
        <charset val="204"/>
      </rPr>
      <t xml:space="preserve"> - кол-во значений, используемых в расчете</t>
    </r>
  </si>
  <si>
    <t>Определение однородности совокупности значений выявленных цен</t>
  </si>
  <si>
    <t xml:space="preserve">                  , руб. </t>
  </si>
  <si>
    <t>ед.изм.</t>
  </si>
  <si>
    <t>ЦИ №4</t>
  </si>
  <si>
    <t>ЦИ №5</t>
  </si>
  <si>
    <t>ЦИ №6</t>
  </si>
  <si>
    <t>ЦИ №7</t>
  </si>
  <si>
    <t>ЦИ №8</t>
  </si>
  <si>
    <t>&lt;ц&gt; - средн. арифм. величина цены единицы прод-ции, руб.</t>
  </si>
  <si>
    <t xml:space="preserve">Начальная (максимальная) цена контракта </t>
  </si>
  <si>
    <t>Для определения НМЦК использована ценовая информация, полученная в соответствии с  п. 3.7. Приказа 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</t>
  </si>
  <si>
    <t>шт.</t>
  </si>
  <si>
    <r>
      <t xml:space="preserve">V - коэф-нт вариации
</t>
    </r>
    <r>
      <rPr>
        <b/>
        <sz val="10"/>
        <color rgb="FF002060"/>
        <rFont val="Times New Roman"/>
        <family val="1"/>
        <charset val="204"/>
      </rPr>
      <t xml:space="preserve"> </t>
    </r>
    <r>
      <rPr>
        <i/>
        <sz val="10"/>
        <color rgb="FF002060"/>
        <rFont val="Times New Roman"/>
        <family val="1"/>
        <charset val="204"/>
      </rPr>
      <t>(не должен превышать 33%)</t>
    </r>
  </si>
  <si>
    <t xml:space="preserve">Приложение
к Справке о конъюнктурном исследовании рынка                                                                                                                               для определения НМЦК
</t>
  </si>
  <si>
    <t>ЦИ №1</t>
  </si>
  <si>
    <t>ЦИ №2</t>
  </si>
  <si>
    <t>ЦИ №3</t>
  </si>
  <si>
    <t xml:space="preserve">Наименование товара (работы, услуги)  </t>
  </si>
  <si>
    <t>Техническое обслуживание МФУ Xerox WorkCentre 3220dn</t>
  </si>
  <si>
    <t>Техническое обслуживание Принтер НР LaserJet Pro P1102</t>
  </si>
  <si>
    <t xml:space="preserve">Техническое обслуживание МФУ НР LaserJet Pro M1536dnf </t>
  </si>
  <si>
    <t>Техническое обслуживание МФУ НР Color LaserJet Pro MFP M477fnw</t>
  </si>
  <si>
    <t>Техническое обслуживание Принтер лазерный НР LaserJet P2035</t>
  </si>
  <si>
    <t>Техническое обслуживание Принтер лазерный HP LaserJet P2015dn</t>
  </si>
  <si>
    <t>Техническое обслуживание МФУ Kyocera M2030DN</t>
  </si>
  <si>
    <t>Техническое обслуживание МФУ Kyocera ECOSYS М2540dn, Вьетнам</t>
  </si>
  <si>
    <t>Техническое обслуживание Принтер HP LaserJet Pro 400 color M451dn</t>
  </si>
  <si>
    <t>Техническое обслуживание МФУ HP LaserJet Pro 400 MFP M425dn</t>
  </si>
  <si>
    <t>Расчёт НМЦК выполнен в соответствии с Методикой. Начальная максимальная цена контракта составляет 31 700 (Тридцать одна тысяча семьсот) рублей 00 копеек.
В целях эффективного использования бюджетных средств, исходя из необходимости достижения заданных результатов в пределах выделенных лимитов бюджетных обязательств (в соответствии со ст.34, 72 Бюджетного кодекса РФ), в соответствии с письмом Министерства экономического развития Российской Федерации от 01.11.2016 № Д28и-2883, в котором предусмотрено обязательное требование к заказчикам об определении и обосновании Н(М)ЦК при осуществлении закупок, заказчик вправе указать цену меньшую, чем в представленном обосновании Н(М)ЦК, и соответствующую выделенным бюджетным обязательствам.
Таким образом, Н(М)ЦК определена Заказчиком в размере: 31 700 (Тридцать одна тысяча семьсот) рублей 00 копеек.</t>
  </si>
  <si>
    <t xml:space="preserve">Техническое обслуживание оргтехники (г. Новосибирск)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</si>
</sst>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18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name val="Calibri"/>
      <family val="2"/>
      <charset val="204"/>
    </font>
    <font>
      <b/>
      <i/>
      <sz val="14"/>
      <name val="Times New Roman"/>
      <family val="1"/>
      <charset val="204"/>
    </font>
    <font>
      <b/>
      <sz val="10"/>
      <color rgb="FF002060"/>
      <name val="Times New Roman"/>
      <family val="1"/>
      <charset val="204"/>
    </font>
    <font>
      <i/>
      <sz val="10"/>
      <color rgb="FF00206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6" fillId="0" borderId="0" xfId="3" applyFont="1"/>
    <xf numFmtId="0" fontId="6" fillId="3" borderId="0" xfId="3" applyFont="1" applyFill="1"/>
    <xf numFmtId="0" fontId="7" fillId="0" borderId="0" xfId="3" applyFont="1" applyAlignment="1">
      <alignment horizontal="right" vertical="center" wrapText="1"/>
    </xf>
    <xf numFmtId="4" fontId="7" fillId="0" borderId="0" xfId="3" applyNumberFormat="1" applyFont="1"/>
    <xf numFmtId="0" fontId="3" fillId="4" borderId="4" xfId="3" applyFont="1" applyFill="1" applyBorder="1" applyAlignment="1">
      <alignment horizontal="center" vertical="center" wrapText="1"/>
    </xf>
    <xf numFmtId="4" fontId="3" fillId="3" borderId="2" xfId="3" applyNumberFormat="1" applyFont="1" applyFill="1" applyBorder="1" applyAlignment="1">
      <alignment horizontal="center" vertical="center" wrapText="1"/>
    </xf>
    <xf numFmtId="0" fontId="3" fillId="0" borderId="0" xfId="3" applyFont="1"/>
    <xf numFmtId="4" fontId="3" fillId="0" borderId="2" xfId="3" applyNumberFormat="1" applyFont="1" applyBorder="1" applyAlignment="1">
      <alignment horizontal="center" vertical="center" wrapText="1"/>
    </xf>
    <xf numFmtId="3" fontId="3" fillId="4" borderId="2" xfId="3" applyNumberFormat="1" applyFont="1" applyFill="1" applyBorder="1" applyAlignment="1">
      <alignment horizontal="center" vertical="center" wrapText="1"/>
    </xf>
    <xf numFmtId="0" fontId="3" fillId="4" borderId="2" xfId="3" applyFont="1" applyFill="1" applyBorder="1" applyAlignment="1">
      <alignment horizontal="center" vertical="center" wrapText="1"/>
    </xf>
    <xf numFmtId="4" fontId="3" fillId="0" borderId="2" xfId="3" applyNumberFormat="1" applyFont="1" applyFill="1" applyBorder="1" applyAlignment="1">
      <alignment horizontal="center" vertical="center" wrapText="1"/>
    </xf>
    <xf numFmtId="10" fontId="3" fillId="0" borderId="2" xfId="3" applyNumberFormat="1" applyFont="1" applyFill="1" applyBorder="1" applyAlignment="1">
      <alignment horizontal="center" vertical="center" wrapText="1"/>
    </xf>
    <xf numFmtId="0" fontId="3" fillId="5" borderId="2" xfId="3" applyFont="1" applyFill="1" applyBorder="1" applyAlignment="1">
      <alignment horizontal="center" vertical="center" wrapText="1"/>
    </xf>
    <xf numFmtId="0" fontId="11" fillId="6" borderId="1" xfId="3" applyFont="1" applyFill="1" applyBorder="1" applyAlignment="1">
      <alignment horizontal="center" vertical="center" wrapText="1"/>
    </xf>
    <xf numFmtId="4" fontId="12" fillId="6" borderId="1" xfId="3" applyNumberFormat="1" applyFont="1" applyFill="1" applyBorder="1" applyAlignment="1">
      <alignment horizontal="center" vertical="center" wrapText="1"/>
    </xf>
    <xf numFmtId="10" fontId="12" fillId="6" borderId="1" xfId="3" applyNumberFormat="1" applyFont="1" applyFill="1" applyBorder="1" applyAlignment="1">
      <alignment horizontal="center" vertical="center" wrapText="1"/>
    </xf>
    <xf numFmtId="4" fontId="10" fillId="0" borderId="0" xfId="3" applyNumberFormat="1" applyFont="1"/>
    <xf numFmtId="0" fontId="13" fillId="0" borderId="0" xfId="3" applyFont="1"/>
    <xf numFmtId="0" fontId="8" fillId="0" borderId="3" xfId="3" applyFont="1" applyBorder="1" applyAlignment="1">
      <alignment vertical="center" wrapText="1"/>
    </xf>
    <xf numFmtId="0" fontId="8" fillId="3" borderId="3" xfId="3" applyFont="1" applyFill="1" applyBorder="1" applyAlignment="1">
      <alignment vertical="center" wrapText="1"/>
    </xf>
    <xf numFmtId="0" fontId="8" fillId="0" borderId="3" xfId="3" applyFont="1" applyBorder="1" applyAlignment="1">
      <alignment horizontal="right" vertical="center" wrapText="1"/>
    </xf>
    <xf numFmtId="4" fontId="5" fillId="4" borderId="1" xfId="3" applyNumberFormat="1" applyFont="1" applyFill="1" applyBorder="1" applyAlignment="1">
      <alignment horizontal="center" vertical="center" wrapText="1"/>
    </xf>
    <xf numFmtId="0" fontId="6" fillId="0" borderId="1" xfId="3" applyFont="1" applyBorder="1"/>
    <xf numFmtId="164" fontId="6" fillId="0" borderId="0" xfId="4" applyFont="1"/>
    <xf numFmtId="164" fontId="6" fillId="0" borderId="0" xfId="3" applyNumberFormat="1" applyFont="1"/>
    <xf numFmtId="0" fontId="8" fillId="0" borderId="0" xfId="3" applyFont="1" applyBorder="1" applyAlignment="1">
      <alignment horizontal="right" vertical="center" wrapText="1"/>
    </xf>
    <xf numFmtId="0" fontId="5" fillId="4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4" fontId="5" fillId="0" borderId="1" xfId="3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top" wrapText="1"/>
    </xf>
    <xf numFmtId="4" fontId="5" fillId="4" borderId="1" xfId="3" applyNumberFormat="1" applyFont="1" applyFill="1" applyBorder="1" applyAlignment="1">
      <alignment vertical="center" wrapText="1"/>
    </xf>
    <xf numFmtId="4" fontId="11" fillId="6" borderId="1" xfId="3" applyNumberFormat="1" applyFont="1" applyFill="1" applyBorder="1" applyAlignment="1">
      <alignment horizontal="center" vertical="center" wrapText="1"/>
    </xf>
    <xf numFmtId="2" fontId="6" fillId="0" borderId="0" xfId="3" applyNumberFormat="1" applyFont="1"/>
    <xf numFmtId="0" fontId="9" fillId="0" borderId="1" xfId="3" applyFont="1" applyBorder="1" applyAlignment="1">
      <alignment horizontal="center" vertical="center" wrapText="1"/>
    </xf>
    <xf numFmtId="4" fontId="8" fillId="0" borderId="3" xfId="3" applyNumberFormat="1" applyFont="1" applyBorder="1" applyAlignment="1">
      <alignment vertical="center" wrapText="1"/>
    </xf>
    <xf numFmtId="4" fontId="3" fillId="0" borderId="5" xfId="3" applyNumberFormat="1" applyFont="1" applyFill="1" applyBorder="1" applyAlignment="1">
      <alignment horizontal="center" vertical="center" wrapText="1"/>
    </xf>
    <xf numFmtId="0" fontId="8" fillId="0" borderId="0" xfId="3" applyFont="1" applyBorder="1" applyAlignment="1">
      <alignment vertical="center" wrapText="1"/>
    </xf>
    <xf numFmtId="4" fontId="8" fillId="0" borderId="0" xfId="3" applyNumberFormat="1" applyFont="1" applyBorder="1" applyAlignment="1">
      <alignment vertical="center" wrapText="1"/>
    </xf>
    <xf numFmtId="0" fontId="8" fillId="3" borderId="0" xfId="3" applyFont="1" applyFill="1" applyBorder="1" applyAlignment="1">
      <alignment vertical="center" wrapText="1"/>
    </xf>
    <xf numFmtId="4" fontId="5" fillId="0" borderId="0" xfId="3" applyNumberFormat="1" applyFont="1" applyFill="1" applyBorder="1" applyAlignment="1">
      <alignment horizontal="center" vertical="center" wrapText="1"/>
    </xf>
    <xf numFmtId="0" fontId="6" fillId="0" borderId="0" xfId="3" applyFont="1" applyBorder="1"/>
    <xf numFmtId="0" fontId="5" fillId="0" borderId="1" xfId="3" applyFont="1" applyFill="1" applyBorder="1" applyAlignment="1">
      <alignment horizontal="center" vertical="center" wrapText="1"/>
    </xf>
    <xf numFmtId="0" fontId="6" fillId="0" borderId="0" xfId="3" applyFont="1" applyFill="1"/>
    <xf numFmtId="4" fontId="7" fillId="0" borderId="0" xfId="3" applyNumberFormat="1" applyFont="1" applyFill="1"/>
    <xf numFmtId="2" fontId="6" fillId="0" borderId="0" xfId="3" applyNumberFormat="1" applyFont="1" applyFill="1"/>
    <xf numFmtId="164" fontId="6" fillId="0" borderId="0" xfId="4" applyFont="1" applyFill="1"/>
    <xf numFmtId="164" fontId="6" fillId="0" borderId="0" xfId="3" applyNumberFormat="1" applyFont="1" applyFill="1"/>
    <xf numFmtId="0" fontId="17" fillId="0" borderId="1" xfId="0" applyFont="1" applyBorder="1" applyAlignment="1">
      <alignment wrapText="1"/>
    </xf>
    <xf numFmtId="0" fontId="5" fillId="0" borderId="1" xfId="3" applyFont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5" fillId="0" borderId="0" xfId="3" applyFont="1" applyAlignment="1">
      <alignment horizontal="right" vertical="center" wrapText="1"/>
    </xf>
    <xf numFmtId="0" fontId="8" fillId="0" borderId="0" xfId="3" applyFont="1" applyAlignment="1">
      <alignment horizontal="center" vertical="center" wrapText="1"/>
    </xf>
    <xf numFmtId="0" fontId="14" fillId="0" borderId="0" xfId="3" applyFont="1" applyFill="1" applyAlignment="1">
      <alignment horizontal="center" vertical="top" wrapText="1"/>
    </xf>
    <xf numFmtId="0" fontId="8" fillId="0" borderId="6" xfId="3" applyFont="1" applyBorder="1" applyAlignment="1">
      <alignment horizontal="center" vertical="center" wrapText="1"/>
    </xf>
    <xf numFmtId="0" fontId="3" fillId="0" borderId="0" xfId="3" applyFont="1" applyAlignment="1">
      <alignment horizontal="left" vertical="center" wrapText="1"/>
    </xf>
    <xf numFmtId="4" fontId="9" fillId="0" borderId="1" xfId="3" applyNumberFormat="1" applyFont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left" vertical="top" wrapText="1"/>
    </xf>
    <xf numFmtId="0" fontId="5" fillId="5" borderId="1" xfId="3" applyFont="1" applyFill="1" applyBorder="1" applyAlignment="1">
      <alignment horizontal="center" vertical="center" wrapText="1"/>
    </xf>
    <xf numFmtId="0" fontId="8" fillId="0" borderId="3" xfId="3" applyFont="1" applyBorder="1" applyAlignment="1">
      <alignment horizontal="right" vertical="center"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8</xdr:row>
      <xdr:rowOff>285750</xdr:rowOff>
    </xdr:from>
    <xdr:to>
      <xdr:col>10</xdr:col>
      <xdr:colOff>523875</xdr:colOff>
      <xdr:row>8</xdr:row>
      <xdr:rowOff>295275</xdr:rowOff>
    </xdr:to>
    <xdr:pic>
      <xdr:nvPicPr>
        <xdr:cNvPr id="2" name="Рисунок 1" descr="C:\Temp\KClipboardExport\l41eo45a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82" t="17999" b="24001"/>
        <a:stretch>
          <a:fillRect/>
        </a:stretch>
      </xdr:blipFill>
      <xdr:spPr bwMode="auto">
        <a:xfrm>
          <a:off x="4629150" y="3303270"/>
          <a:ext cx="390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62193</xdr:colOff>
      <xdr:row>8</xdr:row>
      <xdr:rowOff>704850</xdr:rowOff>
    </xdr:from>
    <xdr:to>
      <xdr:col>14</xdr:col>
      <xdr:colOff>845898</xdr:colOff>
      <xdr:row>8</xdr:row>
      <xdr:rowOff>963706</xdr:rowOff>
    </xdr:to>
    <xdr:pic>
      <xdr:nvPicPr>
        <xdr:cNvPr id="3" name="Picture 21" descr="C:\Temp\KClipboardExport\sssqsznq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5093" y="3722370"/>
          <a:ext cx="783705" cy="258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145117</xdr:colOff>
      <xdr:row>8</xdr:row>
      <xdr:rowOff>838760</xdr:rowOff>
    </xdr:from>
    <xdr:to>
      <xdr:col>15</xdr:col>
      <xdr:colOff>783292</xdr:colOff>
      <xdr:row>8</xdr:row>
      <xdr:rowOff>1057835</xdr:rowOff>
    </xdr:to>
    <xdr:pic>
      <xdr:nvPicPr>
        <xdr:cNvPr id="4" name="Picture 19" descr="C:\Temp\KClipboardExport\8c4wnzhy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7177" y="3856280"/>
          <a:ext cx="6381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340135</xdr:colOff>
      <xdr:row>8</xdr:row>
      <xdr:rowOff>1381124</xdr:rowOff>
    </xdr:from>
    <xdr:to>
      <xdr:col>13</xdr:col>
      <xdr:colOff>788798</xdr:colOff>
      <xdr:row>8</xdr:row>
      <xdr:rowOff>1635366</xdr:rowOff>
    </xdr:to>
    <xdr:pic>
      <xdr:nvPicPr>
        <xdr:cNvPr id="5" name="Рисунок 1" descr="C:\Temp\KClipboardExport\l41eo45a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82" t="17999" b="24001"/>
        <a:stretch>
          <a:fillRect/>
        </a:stretch>
      </xdr:blipFill>
      <xdr:spPr bwMode="auto">
        <a:xfrm>
          <a:off x="7912510" y="4310062"/>
          <a:ext cx="448663" cy="254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30255</xdr:colOff>
      <xdr:row>8</xdr:row>
      <xdr:rowOff>266139</xdr:rowOff>
    </xdr:from>
    <xdr:to>
      <xdr:col>16</xdr:col>
      <xdr:colOff>986118</xdr:colOff>
      <xdr:row>8</xdr:row>
      <xdr:rowOff>661147</xdr:rowOff>
    </xdr:to>
    <xdr:pic>
      <xdr:nvPicPr>
        <xdr:cNvPr id="6" name="Picture 1" descr="C:\Temp\KClipboardExport\7d4qbwfz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35"/>
        <a:stretch>
          <a:fillRect/>
        </a:stretch>
      </xdr:blipFill>
      <xdr:spPr bwMode="auto">
        <a:xfrm>
          <a:off x="9913395" y="3283659"/>
          <a:ext cx="955863" cy="395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125507</xdr:colOff>
      <xdr:row>20</xdr:row>
      <xdr:rowOff>9525</xdr:rowOff>
    </xdr:from>
    <xdr:to>
      <xdr:col>15</xdr:col>
      <xdr:colOff>932891</xdr:colOff>
      <xdr:row>20</xdr:row>
      <xdr:rowOff>266700</xdr:rowOff>
    </xdr:to>
    <xdr:pic>
      <xdr:nvPicPr>
        <xdr:cNvPr id="7" name="Picture 1" descr="C:\Temp\KClipboardExport\7d4qbwfz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35" r="56723" b="33061"/>
        <a:stretch>
          <a:fillRect/>
        </a:stretch>
      </xdr:blipFill>
      <xdr:spPr bwMode="auto">
        <a:xfrm>
          <a:off x="8987567" y="5770245"/>
          <a:ext cx="807384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44824</xdr:colOff>
      <xdr:row>7</xdr:row>
      <xdr:rowOff>215713</xdr:rowOff>
    </xdr:from>
    <xdr:to>
      <xdr:col>16</xdr:col>
      <xdr:colOff>921253</xdr:colOff>
      <xdr:row>7</xdr:row>
      <xdr:rowOff>448235</xdr:rowOff>
    </xdr:to>
    <xdr:pic>
      <xdr:nvPicPr>
        <xdr:cNvPr id="8" name="Picture 1" descr="C:\Temp\KClipboardExport\7d4qbwfz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35" r="56836" b="28496"/>
        <a:stretch>
          <a:fillRect/>
        </a:stretch>
      </xdr:blipFill>
      <xdr:spPr bwMode="auto">
        <a:xfrm>
          <a:off x="9927964" y="2280733"/>
          <a:ext cx="876429" cy="232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142875</xdr:colOff>
      <xdr:row>8</xdr:row>
      <xdr:rowOff>200025</xdr:rowOff>
    </xdr:from>
    <xdr:to>
      <xdr:col>10</xdr:col>
      <xdr:colOff>533400</xdr:colOff>
      <xdr:row>8</xdr:row>
      <xdr:rowOff>419100</xdr:rowOff>
    </xdr:to>
    <xdr:pic>
      <xdr:nvPicPr>
        <xdr:cNvPr id="9" name="Рисунок 1" descr="C:\Temp\KClipboardExport\l41eo45a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82" t="17999" b="24001"/>
        <a:stretch>
          <a:fillRect/>
        </a:stretch>
      </xdr:blipFill>
      <xdr:spPr bwMode="auto">
        <a:xfrm>
          <a:off x="4638675" y="3217545"/>
          <a:ext cx="3905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257175</xdr:colOff>
      <xdr:row>23</xdr:row>
      <xdr:rowOff>0</xdr:rowOff>
    </xdr:from>
    <xdr:to>
      <xdr:col>13</xdr:col>
      <xdr:colOff>542925</xdr:colOff>
      <xdr:row>23</xdr:row>
      <xdr:rowOff>0</xdr:rowOff>
    </xdr:to>
    <xdr:pic>
      <xdr:nvPicPr>
        <xdr:cNvPr id="10" name="Рисунок 1" descr="C:\Temp\KClipboardExport\l41eo45a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82" t="17999" b="24001"/>
        <a:stretch>
          <a:fillRect/>
        </a:stretch>
      </xdr:blipFill>
      <xdr:spPr bwMode="auto">
        <a:xfrm>
          <a:off x="7115175" y="6438900"/>
          <a:ext cx="285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257175</xdr:colOff>
      <xdr:row>23</xdr:row>
      <xdr:rowOff>0</xdr:rowOff>
    </xdr:from>
    <xdr:to>
      <xdr:col>13</xdr:col>
      <xdr:colOff>542925</xdr:colOff>
      <xdr:row>23</xdr:row>
      <xdr:rowOff>0</xdr:rowOff>
    </xdr:to>
    <xdr:pic>
      <xdr:nvPicPr>
        <xdr:cNvPr id="11" name="Рисунок 1" descr="C:\Temp\KClipboardExport\l41eo45a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82" t="17999" b="24001"/>
        <a:stretch>
          <a:fillRect/>
        </a:stretch>
      </xdr:blipFill>
      <xdr:spPr bwMode="auto">
        <a:xfrm>
          <a:off x="7115175" y="6438900"/>
          <a:ext cx="285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X23"/>
  <sheetViews>
    <sheetView tabSelected="1" zoomScale="80" zoomScaleNormal="80" zoomScaleSheetLayoutView="80" workbookViewId="0">
      <selection activeCell="A24" sqref="A24:XFD35"/>
    </sheetView>
  </sheetViews>
  <sheetFormatPr defaultColWidth="9.140625" defaultRowHeight="15.75" x14ac:dyDescent="0.25"/>
  <cols>
    <col min="1" max="1" width="3.5703125" style="1" customWidth="1"/>
    <col min="2" max="2" width="34.85546875" style="1" customWidth="1"/>
    <col min="3" max="5" width="14.5703125" style="1" customWidth="1"/>
    <col min="6" max="6" width="11.140625" style="2" hidden="1" customWidth="1"/>
    <col min="7" max="7" width="11.5703125" style="2" hidden="1" customWidth="1"/>
    <col min="8" max="8" width="10.28515625" style="2" hidden="1" customWidth="1"/>
    <col min="9" max="9" width="11.28515625" style="2" hidden="1" customWidth="1"/>
    <col min="10" max="10" width="12" style="1" hidden="1" customWidth="1"/>
    <col min="11" max="11" width="14.28515625" style="1" customWidth="1"/>
    <col min="12" max="12" width="11.140625" style="1" customWidth="1"/>
    <col min="13" max="13" width="12.5703125" style="1" customWidth="1"/>
    <col min="14" max="14" width="16.140625" style="1" customWidth="1"/>
    <col min="15" max="15" width="15" style="1" customWidth="1"/>
    <col min="16" max="16" width="14.85546875" style="1" customWidth="1"/>
    <col min="17" max="17" width="15" style="1" customWidth="1"/>
    <col min="18" max="18" width="9.140625" style="1"/>
    <col min="19" max="19" width="14" style="4" customWidth="1"/>
    <col min="20" max="20" width="10.28515625" style="1" bestFit="1" customWidth="1"/>
    <col min="21" max="21" width="13.140625" style="1" bestFit="1" customWidth="1"/>
    <col min="22" max="22" width="12.140625" style="1" bestFit="1" customWidth="1"/>
    <col min="23" max="16384" width="9.140625" style="1"/>
  </cols>
  <sheetData>
    <row r="1" spans="1:24" ht="51" customHeight="1" x14ac:dyDescent="0.25">
      <c r="M1" s="52" t="s">
        <v>19</v>
      </c>
      <c r="N1" s="52"/>
      <c r="O1" s="52"/>
      <c r="P1" s="52"/>
      <c r="Q1" s="52"/>
      <c r="R1" s="52"/>
      <c r="S1" s="3"/>
      <c r="T1" s="3"/>
      <c r="U1" s="3"/>
      <c r="V1" s="3"/>
      <c r="W1" s="3"/>
      <c r="X1" s="3"/>
    </row>
    <row r="2" spans="1:24" ht="15" customHeight="1" x14ac:dyDescent="0.25">
      <c r="A2" s="53" t="s">
        <v>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1"/>
    </row>
    <row r="3" spans="1:24" ht="27.75" customHeight="1" x14ac:dyDescent="0.25">
      <c r="A3" s="54" t="s">
        <v>35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1"/>
    </row>
    <row r="4" spans="1:24" ht="3.75" customHeight="1" x14ac:dyDescent="0.2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1"/>
    </row>
    <row r="5" spans="1:24" ht="15" customHeight="1" x14ac:dyDescent="0.25">
      <c r="A5" s="56" t="s">
        <v>16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1"/>
    </row>
    <row r="6" spans="1:24" x14ac:dyDescent="0.2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</row>
    <row r="7" spans="1:24" x14ac:dyDescent="0.25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</row>
    <row r="8" spans="1:24" ht="75" customHeight="1" x14ac:dyDescent="0.25">
      <c r="A8" s="49" t="s">
        <v>3</v>
      </c>
      <c r="B8" s="50" t="s">
        <v>23</v>
      </c>
      <c r="C8" s="51" t="s">
        <v>1</v>
      </c>
      <c r="D8" s="51"/>
      <c r="E8" s="51"/>
      <c r="F8" s="51"/>
      <c r="G8" s="51"/>
      <c r="H8" s="51"/>
      <c r="I8" s="51"/>
      <c r="J8" s="51"/>
      <c r="K8" s="51"/>
      <c r="L8" s="50" t="s">
        <v>4</v>
      </c>
      <c r="M8" s="50" t="s">
        <v>5</v>
      </c>
      <c r="N8" s="57" t="s">
        <v>6</v>
      </c>
      <c r="O8" s="57"/>
      <c r="P8" s="57"/>
      <c r="Q8" s="22" t="s">
        <v>7</v>
      </c>
      <c r="R8" s="59" t="s">
        <v>8</v>
      </c>
    </row>
    <row r="9" spans="1:24" ht="140.25" customHeight="1" x14ac:dyDescent="0.25">
      <c r="A9" s="49"/>
      <c r="B9" s="50"/>
      <c r="C9" s="42" t="s">
        <v>20</v>
      </c>
      <c r="D9" s="42" t="s">
        <v>21</v>
      </c>
      <c r="E9" s="42" t="s">
        <v>22</v>
      </c>
      <c r="F9" s="28" t="s">
        <v>9</v>
      </c>
      <c r="G9" s="28" t="s">
        <v>10</v>
      </c>
      <c r="H9" s="28" t="s">
        <v>11</v>
      </c>
      <c r="I9" s="28" t="s">
        <v>12</v>
      </c>
      <c r="J9" s="27" t="s">
        <v>13</v>
      </c>
      <c r="K9" s="34"/>
      <c r="L9" s="50"/>
      <c r="M9" s="50"/>
      <c r="N9" s="29" t="s">
        <v>14</v>
      </c>
      <c r="O9" s="30" t="s">
        <v>0</v>
      </c>
      <c r="P9" s="30" t="s">
        <v>18</v>
      </c>
      <c r="Q9" s="31"/>
      <c r="R9" s="59"/>
    </row>
    <row r="10" spans="1:24" ht="37.5" customHeight="1" x14ac:dyDescent="0.25">
      <c r="A10" s="5">
        <v>1</v>
      </c>
      <c r="B10" s="48" t="s">
        <v>24</v>
      </c>
      <c r="C10" s="36">
        <v>2000</v>
      </c>
      <c r="D10" s="36">
        <v>2100</v>
      </c>
      <c r="E10" s="36">
        <v>2200</v>
      </c>
      <c r="F10" s="6"/>
      <c r="G10" s="6"/>
      <c r="H10" s="6"/>
      <c r="I10" s="6"/>
      <c r="J10" s="7"/>
      <c r="K10" s="8">
        <f>SUM(C10:J10)</f>
        <v>6300</v>
      </c>
      <c r="L10" s="9">
        <v>2</v>
      </c>
      <c r="M10" s="10">
        <v>3</v>
      </c>
      <c r="N10" s="11">
        <f>K10/M10</f>
        <v>2100</v>
      </c>
      <c r="O10" s="11">
        <f t="shared" ref="O10" si="0">STDEV(C10:J10)</f>
        <v>100</v>
      </c>
      <c r="P10" s="12">
        <f>O10/N10</f>
        <v>4.7600000000000003E-2</v>
      </c>
      <c r="Q10" s="11">
        <f>N10*L10</f>
        <v>4200</v>
      </c>
      <c r="R10" s="13" t="s">
        <v>17</v>
      </c>
    </row>
    <row r="11" spans="1:24" ht="36" customHeight="1" x14ac:dyDescent="0.25">
      <c r="A11" s="5">
        <v>2</v>
      </c>
      <c r="B11" s="48" t="s">
        <v>25</v>
      </c>
      <c r="C11" s="36">
        <v>2000</v>
      </c>
      <c r="D11" s="36">
        <v>2100</v>
      </c>
      <c r="E11" s="36">
        <v>2200</v>
      </c>
      <c r="F11" s="6"/>
      <c r="G11" s="6"/>
      <c r="H11" s="6"/>
      <c r="I11" s="6"/>
      <c r="J11" s="7"/>
      <c r="K11" s="8">
        <f t="shared" ref="K11:K19" si="1">SUM(C11:J11)</f>
        <v>6300</v>
      </c>
      <c r="L11" s="9">
        <v>3</v>
      </c>
      <c r="M11" s="10">
        <v>3</v>
      </c>
      <c r="N11" s="11">
        <f t="shared" ref="N11:N19" si="2">K11/M11</f>
        <v>2100</v>
      </c>
      <c r="O11" s="11">
        <f t="shared" ref="O11:O19" si="3">STDEV(C11:J11)</f>
        <v>100</v>
      </c>
      <c r="P11" s="12">
        <f t="shared" ref="P11:P19" si="4">O11/N11</f>
        <v>4.7600000000000003E-2</v>
      </c>
      <c r="Q11" s="11">
        <f t="shared" ref="Q11:Q19" si="5">N11*L11</f>
        <v>6300</v>
      </c>
      <c r="R11" s="13" t="s">
        <v>17</v>
      </c>
    </row>
    <row r="12" spans="1:24" ht="38.25" customHeight="1" x14ac:dyDescent="0.25">
      <c r="A12" s="5">
        <v>3</v>
      </c>
      <c r="B12" s="48" t="s">
        <v>26</v>
      </c>
      <c r="C12" s="36">
        <v>2000</v>
      </c>
      <c r="D12" s="36">
        <v>2100</v>
      </c>
      <c r="E12" s="36">
        <v>2200</v>
      </c>
      <c r="F12" s="6"/>
      <c r="G12" s="6"/>
      <c r="H12" s="6"/>
      <c r="I12" s="6"/>
      <c r="J12" s="7"/>
      <c r="K12" s="8">
        <f t="shared" ref="K12:K17" si="6">SUM(C12:J12)</f>
        <v>6300</v>
      </c>
      <c r="L12" s="9">
        <v>3</v>
      </c>
      <c r="M12" s="10">
        <v>3</v>
      </c>
      <c r="N12" s="11">
        <f t="shared" ref="N12:N17" si="7">K12/M12</f>
        <v>2100</v>
      </c>
      <c r="O12" s="11">
        <f t="shared" ref="O12:O17" si="8">STDEV(C12:J12)</f>
        <v>100</v>
      </c>
      <c r="P12" s="12">
        <f t="shared" ref="P12:P17" si="9">O12/N12</f>
        <v>4.7600000000000003E-2</v>
      </c>
      <c r="Q12" s="11">
        <f t="shared" ref="Q12:Q17" si="10">N12*L12</f>
        <v>6300</v>
      </c>
      <c r="R12" s="13" t="s">
        <v>17</v>
      </c>
    </row>
    <row r="13" spans="1:24" ht="35.25" customHeight="1" x14ac:dyDescent="0.25">
      <c r="A13" s="5">
        <v>4</v>
      </c>
      <c r="B13" s="48" t="s">
        <v>27</v>
      </c>
      <c r="C13" s="36">
        <v>2000</v>
      </c>
      <c r="D13" s="36">
        <v>2100</v>
      </c>
      <c r="E13" s="36">
        <v>2200</v>
      </c>
      <c r="F13" s="6"/>
      <c r="G13" s="6"/>
      <c r="H13" s="6"/>
      <c r="I13" s="6"/>
      <c r="J13" s="7"/>
      <c r="K13" s="8">
        <f t="shared" si="6"/>
        <v>6300</v>
      </c>
      <c r="L13" s="9">
        <v>1</v>
      </c>
      <c r="M13" s="10">
        <v>3</v>
      </c>
      <c r="N13" s="11">
        <f t="shared" si="7"/>
        <v>2100</v>
      </c>
      <c r="O13" s="11">
        <f t="shared" si="8"/>
        <v>100</v>
      </c>
      <c r="P13" s="12">
        <f t="shared" si="9"/>
        <v>4.7600000000000003E-2</v>
      </c>
      <c r="Q13" s="11">
        <f t="shared" si="10"/>
        <v>2100</v>
      </c>
      <c r="R13" s="13" t="s">
        <v>17</v>
      </c>
    </row>
    <row r="14" spans="1:24" ht="31.5" customHeight="1" x14ac:dyDescent="0.25">
      <c r="A14" s="5">
        <v>5</v>
      </c>
      <c r="B14" s="48" t="s">
        <v>28</v>
      </c>
      <c r="C14" s="36">
        <v>2000</v>
      </c>
      <c r="D14" s="36">
        <v>2100</v>
      </c>
      <c r="E14" s="36">
        <v>2200</v>
      </c>
      <c r="F14" s="6"/>
      <c r="G14" s="6"/>
      <c r="H14" s="6"/>
      <c r="I14" s="6"/>
      <c r="J14" s="7"/>
      <c r="K14" s="8">
        <f t="shared" si="6"/>
        <v>6300</v>
      </c>
      <c r="L14" s="9">
        <v>1</v>
      </c>
      <c r="M14" s="10">
        <v>3</v>
      </c>
      <c r="N14" s="11">
        <f t="shared" si="7"/>
        <v>2100</v>
      </c>
      <c r="O14" s="11">
        <f t="shared" si="8"/>
        <v>100</v>
      </c>
      <c r="P14" s="12">
        <f t="shared" si="9"/>
        <v>4.7600000000000003E-2</v>
      </c>
      <c r="Q14" s="11">
        <f t="shared" si="10"/>
        <v>2100</v>
      </c>
      <c r="R14" s="13" t="s">
        <v>17</v>
      </c>
    </row>
    <row r="15" spans="1:24" ht="39" customHeight="1" x14ac:dyDescent="0.25">
      <c r="A15" s="5">
        <v>6</v>
      </c>
      <c r="B15" s="48" t="s">
        <v>29</v>
      </c>
      <c r="C15" s="36">
        <v>2000</v>
      </c>
      <c r="D15" s="36">
        <v>2100</v>
      </c>
      <c r="E15" s="36">
        <v>2200</v>
      </c>
      <c r="F15" s="6"/>
      <c r="G15" s="6"/>
      <c r="H15" s="6"/>
      <c r="I15" s="6"/>
      <c r="J15" s="7"/>
      <c r="K15" s="8">
        <f t="shared" si="6"/>
        <v>6300</v>
      </c>
      <c r="L15" s="9">
        <v>1</v>
      </c>
      <c r="M15" s="10">
        <v>3</v>
      </c>
      <c r="N15" s="11">
        <f t="shared" si="7"/>
        <v>2100</v>
      </c>
      <c r="O15" s="11">
        <f t="shared" si="8"/>
        <v>100</v>
      </c>
      <c r="P15" s="12">
        <f t="shared" si="9"/>
        <v>4.7600000000000003E-2</v>
      </c>
      <c r="Q15" s="11">
        <f t="shared" si="10"/>
        <v>2100</v>
      </c>
      <c r="R15" s="13" t="s">
        <v>17</v>
      </c>
    </row>
    <row r="16" spans="1:24" ht="29.25" customHeight="1" x14ac:dyDescent="0.25">
      <c r="A16" s="5">
        <v>7</v>
      </c>
      <c r="B16" s="48" t="s">
        <v>30</v>
      </c>
      <c r="C16" s="36">
        <v>2000</v>
      </c>
      <c r="D16" s="36">
        <v>2100</v>
      </c>
      <c r="E16" s="36">
        <v>2200</v>
      </c>
      <c r="F16" s="6"/>
      <c r="G16" s="6"/>
      <c r="H16" s="6"/>
      <c r="I16" s="6"/>
      <c r="J16" s="7"/>
      <c r="K16" s="8">
        <f t="shared" si="6"/>
        <v>6300</v>
      </c>
      <c r="L16" s="9">
        <v>1</v>
      </c>
      <c r="M16" s="10">
        <v>3</v>
      </c>
      <c r="N16" s="11">
        <f t="shared" si="7"/>
        <v>2100</v>
      </c>
      <c r="O16" s="11">
        <f t="shared" si="8"/>
        <v>100</v>
      </c>
      <c r="P16" s="12">
        <f t="shared" si="9"/>
        <v>4.7600000000000003E-2</v>
      </c>
      <c r="Q16" s="11">
        <f t="shared" si="10"/>
        <v>2100</v>
      </c>
      <c r="R16" s="13" t="s">
        <v>17</v>
      </c>
    </row>
    <row r="17" spans="1:22" ht="34.5" customHeight="1" x14ac:dyDescent="0.25">
      <c r="A17" s="5">
        <v>8</v>
      </c>
      <c r="B17" s="48" t="s">
        <v>31</v>
      </c>
      <c r="C17" s="36">
        <v>2000</v>
      </c>
      <c r="D17" s="36">
        <v>2100</v>
      </c>
      <c r="E17" s="36">
        <v>2200</v>
      </c>
      <c r="F17" s="6"/>
      <c r="G17" s="6"/>
      <c r="H17" s="6"/>
      <c r="I17" s="6"/>
      <c r="J17" s="7"/>
      <c r="K17" s="8">
        <f t="shared" si="6"/>
        <v>6300</v>
      </c>
      <c r="L17" s="9">
        <v>1</v>
      </c>
      <c r="M17" s="10">
        <v>3</v>
      </c>
      <c r="N17" s="11">
        <f t="shared" si="7"/>
        <v>2100</v>
      </c>
      <c r="O17" s="11">
        <f t="shared" si="8"/>
        <v>100</v>
      </c>
      <c r="P17" s="12">
        <f t="shared" si="9"/>
        <v>4.7600000000000003E-2</v>
      </c>
      <c r="Q17" s="11">
        <f t="shared" si="10"/>
        <v>2100</v>
      </c>
      <c r="R17" s="13" t="s">
        <v>17</v>
      </c>
    </row>
    <row r="18" spans="1:22" ht="33.75" customHeight="1" x14ac:dyDescent="0.25">
      <c r="A18" s="5">
        <v>9</v>
      </c>
      <c r="B18" s="48" t="s">
        <v>32</v>
      </c>
      <c r="C18" s="36">
        <v>2300</v>
      </c>
      <c r="D18" s="36">
        <v>2100</v>
      </c>
      <c r="E18" s="36">
        <v>2200</v>
      </c>
      <c r="F18" s="6"/>
      <c r="G18" s="6"/>
      <c r="H18" s="6"/>
      <c r="I18" s="6"/>
      <c r="J18" s="7"/>
      <c r="K18" s="8">
        <f t="shared" si="1"/>
        <v>6600</v>
      </c>
      <c r="L18" s="9">
        <v>1</v>
      </c>
      <c r="M18" s="10">
        <v>3</v>
      </c>
      <c r="N18" s="11">
        <f t="shared" ref="N18" si="11">K18/M18</f>
        <v>2200</v>
      </c>
      <c r="O18" s="11">
        <f t="shared" ref="O18" si="12">STDEV(C18:J18)</f>
        <v>100</v>
      </c>
      <c r="P18" s="12">
        <f t="shared" ref="P18" si="13">O18/N18</f>
        <v>4.5499999999999999E-2</v>
      </c>
      <c r="Q18" s="11">
        <f t="shared" ref="Q18" si="14">N18*L18</f>
        <v>2200</v>
      </c>
      <c r="R18" s="13" t="s">
        <v>17</v>
      </c>
    </row>
    <row r="19" spans="1:22" ht="36" customHeight="1" x14ac:dyDescent="0.25">
      <c r="A19" s="5">
        <v>10</v>
      </c>
      <c r="B19" s="48" t="s">
        <v>33</v>
      </c>
      <c r="C19" s="36">
        <v>2300</v>
      </c>
      <c r="D19" s="36">
        <v>2100</v>
      </c>
      <c r="E19" s="36">
        <v>2200</v>
      </c>
      <c r="F19" s="6"/>
      <c r="G19" s="6"/>
      <c r="H19" s="6"/>
      <c r="I19" s="6"/>
      <c r="J19" s="7"/>
      <c r="K19" s="8">
        <f t="shared" si="1"/>
        <v>6600</v>
      </c>
      <c r="L19" s="9">
        <v>1</v>
      </c>
      <c r="M19" s="10">
        <v>3</v>
      </c>
      <c r="N19" s="11">
        <f t="shared" si="2"/>
        <v>2200</v>
      </c>
      <c r="O19" s="11">
        <f t="shared" si="3"/>
        <v>100</v>
      </c>
      <c r="P19" s="12">
        <f t="shared" si="4"/>
        <v>4.5499999999999999E-2</v>
      </c>
      <c r="Q19" s="11">
        <f t="shared" si="5"/>
        <v>2200</v>
      </c>
      <c r="R19" s="13" t="s">
        <v>17</v>
      </c>
    </row>
    <row r="20" spans="1:22" s="18" customFormat="1" x14ac:dyDescent="0.25">
      <c r="A20" s="14"/>
      <c r="B20" s="14"/>
      <c r="C20" s="32">
        <f>(C10*L10)+(C11*L11)+(C12*L12)+(C13*L13)+(C14*L14)+(C15*L15)+(C16*L16)+(C17*L17)+(C18*L18)+(C19*L19)</f>
        <v>30600</v>
      </c>
      <c r="D20" s="32">
        <f>D10*L10+D11*L11+D12*L12+D13*L13+D14*L14+D15*L15+D16*L16+D17*L17+D18*L18+D19*L19</f>
        <v>31500</v>
      </c>
      <c r="E20" s="32">
        <f>E10*L10+E11*L11+E12*L12+E13*L13+E14*L14+E15*L15+E16*L16+E17*L17+E18*L18+E19*L19</f>
        <v>33000</v>
      </c>
      <c r="F20" s="32"/>
      <c r="G20" s="32"/>
      <c r="H20" s="32"/>
      <c r="I20" s="32"/>
      <c r="J20" s="32"/>
      <c r="K20" s="32"/>
      <c r="L20" s="32">
        <f>SUM(L10:L19)</f>
        <v>15</v>
      </c>
      <c r="M20" s="32"/>
      <c r="N20" s="32"/>
      <c r="O20" s="15"/>
      <c r="P20" s="16"/>
      <c r="Q20" s="15"/>
      <c r="R20" s="15"/>
      <c r="S20" s="17"/>
    </row>
    <row r="21" spans="1:22" ht="22.5" customHeight="1" x14ac:dyDescent="0.25">
      <c r="B21" s="19"/>
      <c r="C21" s="35"/>
      <c r="D21" s="35"/>
      <c r="E21" s="35"/>
      <c r="F21" s="20"/>
      <c r="G21" s="20"/>
      <c r="H21" s="20"/>
      <c r="I21" s="20"/>
      <c r="J21" s="19"/>
      <c r="K21" s="19"/>
      <c r="L21" s="60" t="s">
        <v>15</v>
      </c>
      <c r="M21" s="60"/>
      <c r="N21" s="60"/>
      <c r="O21" s="60"/>
      <c r="P21" s="21"/>
      <c r="Q21" s="29">
        <f>SUM(Q10:Q20)</f>
        <v>31700</v>
      </c>
      <c r="R21" s="23"/>
      <c r="T21" s="33"/>
      <c r="U21" s="24"/>
      <c r="V21" s="25"/>
    </row>
    <row r="22" spans="1:22" ht="22.5" customHeight="1" x14ac:dyDescent="0.25">
      <c r="B22" s="37"/>
      <c r="C22" s="38"/>
      <c r="D22" s="38"/>
      <c r="E22" s="38"/>
      <c r="F22" s="39"/>
      <c r="G22" s="39"/>
      <c r="H22" s="39"/>
      <c r="I22" s="39"/>
      <c r="J22" s="37"/>
      <c r="K22" s="37"/>
      <c r="L22" s="26"/>
      <c r="M22" s="26"/>
      <c r="N22" s="26"/>
      <c r="O22" s="26"/>
      <c r="P22" s="26"/>
      <c r="Q22" s="40"/>
      <c r="R22" s="41"/>
      <c r="T22" s="33"/>
      <c r="U22" s="24"/>
      <c r="V22" s="25"/>
    </row>
    <row r="23" spans="1:22" s="43" customFormat="1" ht="101.25" customHeight="1" x14ac:dyDescent="0.25">
      <c r="B23" s="58" t="s">
        <v>34</v>
      </c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44"/>
      <c r="T23" s="45"/>
      <c r="U23" s="46"/>
      <c r="V23" s="47"/>
    </row>
  </sheetData>
  <mergeCells count="14">
    <mergeCell ref="N8:P8"/>
    <mergeCell ref="B23:R23"/>
    <mergeCell ref="R8:R9"/>
    <mergeCell ref="L21:O21"/>
    <mergeCell ref="M1:R1"/>
    <mergeCell ref="A2:R2"/>
    <mergeCell ref="A3:R4"/>
    <mergeCell ref="A7:R7"/>
    <mergeCell ref="A5:R6"/>
    <mergeCell ref="A8:A9"/>
    <mergeCell ref="B8:B9"/>
    <mergeCell ref="C8:K8"/>
    <mergeCell ref="L8:L9"/>
    <mergeCell ref="M8:M9"/>
  </mergeCells>
  <pageMargins left="0.59055118110236227" right="0.27559055118110237" top="0.59055118110236227" bottom="0.19685039370078741" header="0" footer="0"/>
  <pageSetup paperSize="9" scale="75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Расчёт НМЦК</vt:lpstr>
      <vt:lpstr>'Расчёт НМЦК'!Область_печати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Оводенко</dc:creator>
  <cp:lastModifiedBy>user</cp:lastModifiedBy>
  <cp:lastPrinted>2025-12-26T07:13:28Z</cp:lastPrinted>
  <dcterms:created xsi:type="dcterms:W3CDTF">2016-04-14T15:19:31Z</dcterms:created>
  <dcterms:modified xsi:type="dcterms:W3CDTF">2026-10-07T04:10:58Z</dcterms:modified>
</cp:coreProperties>
</file>