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\Мои документы\Новые 2026\Микряков\Бесп и моник\"/>
    </mc:Choice>
  </mc:AlternateContent>
  <xr:revisionPtr revIDLastSave="0" documentId="13_ncr:1_{92BC0896-B8F6-4C9A-B5C2-F75EB35389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од сопоставления цен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8" i="7" l="1"/>
  <c r="L8" i="7" s="1"/>
  <c r="M8" i="7" s="1"/>
  <c r="H8" i="7"/>
  <c r="I8" i="7" s="1"/>
  <c r="J8" i="7" s="1"/>
  <c r="H7" i="7" l="1"/>
  <c r="I7" i="7" s="1"/>
  <c r="J7" i="7" s="1"/>
  <c r="K7" i="7"/>
  <c r="L7" i="7" s="1"/>
  <c r="M7" i="7" s="1"/>
  <c r="M9" i="7" l="1"/>
</calcChain>
</file>

<file path=xl/sharedStrings.xml><?xml version="1.0" encoding="utf-8"?>
<sst xmlns="http://schemas.openxmlformats.org/spreadsheetml/2006/main" count="28" uniqueCount="27">
  <si>
    <t>Кол-во</t>
  </si>
  <si>
    <t>Цена за единицу изм. (руб.)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</si>
  <si>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</si>
  <si>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Среднее квадратичное отклонение</t>
  </si>
  <si>
    <t xml:space="preserve">Средняя арифметическая цена за единицу     &lt;ц&gt; </t>
  </si>
  <si>
    <t>Ед. изм</t>
  </si>
  <si>
    <t>№</t>
  </si>
  <si>
    <t>Наименование товара, работ, услуг</t>
  </si>
  <si>
    <t>* В соответствии со ст. 22 Федерального закона от 05.04.2013 г. № 44-ФЗ, Приказом Минэкономразвития России от 02.10.2013 N 567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</t>
  </si>
  <si>
    <t xml:space="preserve">Начальная (максимальная) цена контракта определена и обоснована заказчиком посредством применения  метода сопоставимых рыночных цен (анализа рынка)  </t>
  </si>
  <si>
    <t>Ценовая информация (руб./ед.изм.)</t>
  </si>
  <si>
    <t>Расчет Н(М)ЦК по формуле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</si>
  <si>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>Округленное значение стоимости, в руб.</t>
  </si>
  <si>
    <t>Итого</t>
  </si>
  <si>
    <t>Однородность совокупности значений выявленных цен, используемых в расчете НМЦК</t>
  </si>
  <si>
    <t>НМЦК, определяемая методом сопоставимых рыночных цен (анализа рынка)</t>
  </si>
  <si>
    <t xml:space="preserve">ОБОСНОВАНИЕ НАЧАЛЬНОЙ (МАКСИМАЛЬНОЙ) ЦЕНЫ КОНТРАКТА  </t>
  </si>
  <si>
    <t>Приложение № 1</t>
  </si>
  <si>
    <t>Начальная (максимальная) цена контракта расcчитана с использованием метода сопоставления рыночных цен.  НМЦК составила (рублей):</t>
  </si>
  <si>
    <t xml:space="preserve">Расчет составил вед.специалист ОЗиМТС                              </t>
  </si>
  <si>
    <t>шт.</t>
  </si>
  <si>
    <t>А.Ю.Александров</t>
  </si>
  <si>
    <t>ЖК монитор PHILIPS 24E1N1100D/60</t>
  </si>
  <si>
    <t xml:space="preserve">Источник бесперебойного питания UPS 650VA Ippon Back Basic 650 Euro +USB </t>
  </si>
  <si>
    <t>Коммерческое предложение от 14.10.2026 (Источник №1)</t>
  </si>
  <si>
    <t>Коммерческое предложени №  от 14.10.2026 (Источник №2)</t>
  </si>
  <si>
    <t>Коммерческое предложение № ОфС0000814 от 14.10.2026 (Источник №3)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</si>
</sst>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5" x14ac:knownFonts="1">
    <font>
      <sz val="10"/>
      <name val="Arial Cyr"/>
      <charset val="204"/>
    </font>
    <font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4"/>
      <color indexed="8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51">
    <xf numFmtId="0" fontId="0" fillId="0" borderId="0" xfId="0"/>
    <xf numFmtId="0" fontId="5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horizontal="center" wrapText="1"/>
    </xf>
    <xf numFmtId="0" fontId="5" fillId="0" borderId="0" xfId="1" applyFont="1" applyAlignment="1">
      <alignment horizontal="left" vertical="top"/>
    </xf>
    <xf numFmtId="0" fontId="5" fillId="0" borderId="0" xfId="1" applyFont="1" applyAlignment="1">
      <alignment vertical="top"/>
    </xf>
    <xf numFmtId="0" fontId="5" fillId="0" borderId="0" xfId="1" applyFont="1" applyAlignment="1">
      <alignment vertical="top" wrapText="1"/>
    </xf>
    <xf numFmtId="2" fontId="6" fillId="0" borderId="0" xfId="1" applyNumberFormat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 wrapText="1"/>
    </xf>
    <xf numFmtId="4" fontId="3" fillId="0" borderId="0" xfId="1" applyNumberFormat="1" applyFont="1"/>
    <xf numFmtId="0" fontId="3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1" xfId="1" applyFont="1" applyBorder="1" applyAlignment="1">
      <alignment horizontal="center" vertical="top" wrapText="1"/>
    </xf>
    <xf numFmtId="4" fontId="9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 textRotation="90" wrapText="1"/>
    </xf>
    <xf numFmtId="0" fontId="3" fillId="0" borderId="1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center" wrapText="1"/>
    </xf>
    <xf numFmtId="4" fontId="1" fillId="0" borderId="1" xfId="1" applyNumberFormat="1" applyFont="1" applyBorder="1" applyAlignment="1">
      <alignment horizontal="center" vertical="center" wrapText="1"/>
    </xf>
    <xf numFmtId="4" fontId="1" fillId="0" borderId="1" xfId="1" applyNumberFormat="1" applyFont="1" applyBorder="1" applyAlignment="1">
      <alignment horizontal="center" vertical="center"/>
    </xf>
    <xf numFmtId="0" fontId="11" fillId="2" borderId="1" xfId="0" applyFont="1" applyFill="1" applyBorder="1" applyAlignment="1">
      <alignment vertical="center" wrapText="1"/>
    </xf>
    <xf numFmtId="4" fontId="6" fillId="2" borderId="1" xfId="1" applyNumberFormat="1" applyFont="1" applyFill="1" applyBorder="1" applyAlignment="1" applyProtection="1">
      <alignment horizontal="center" vertical="center"/>
    </xf>
    <xf numFmtId="0" fontId="11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right" vertical="center" wrapText="1"/>
    </xf>
    <xf numFmtId="164" fontId="1" fillId="0" borderId="0" xfId="1" applyNumberFormat="1" applyFont="1" applyBorder="1" applyAlignment="1">
      <alignment horizontal="center" vertical="center" wrapText="1"/>
    </xf>
    <xf numFmtId="2" fontId="1" fillId="0" borderId="0" xfId="1" applyNumberFormat="1" applyFont="1" applyBorder="1" applyAlignment="1">
      <alignment horizontal="center" vertical="center"/>
    </xf>
    <xf numFmtId="2" fontId="1" fillId="0" borderId="0" xfId="1" applyNumberFormat="1" applyFont="1" applyBorder="1" applyAlignment="1">
      <alignment horizontal="center" vertical="center" wrapText="1"/>
    </xf>
    <xf numFmtId="4" fontId="1" fillId="0" borderId="0" xfId="1" applyNumberFormat="1" applyFont="1" applyBorder="1" applyAlignment="1">
      <alignment horizontal="center" vertical="center" wrapText="1"/>
    </xf>
    <xf numFmtId="4" fontId="1" fillId="0" borderId="0" xfId="1" applyNumberFormat="1" applyFont="1" applyBorder="1" applyAlignment="1">
      <alignment horizontal="center" vertical="center"/>
    </xf>
    <xf numFmtId="0" fontId="1" fillId="0" borderId="0" xfId="1" applyFont="1" applyAlignment="1">
      <alignment horizontal="left"/>
    </xf>
    <xf numFmtId="0" fontId="9" fillId="0" borderId="1" xfId="0" applyFon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  <xf numFmtId="4" fontId="11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13" fillId="0" borderId="0" xfId="1" applyFont="1" applyAlignment="1">
      <alignment horizontal="right" wrapText="1"/>
    </xf>
    <xf numFmtId="0" fontId="8" fillId="0" borderId="0" xfId="1" applyFont="1" applyAlignment="1">
      <alignment horizontal="right" wrapText="1"/>
    </xf>
    <xf numFmtId="0" fontId="12" fillId="3" borderId="1" xfId="0" applyFont="1" applyFill="1" applyBorder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3" fillId="0" borderId="0" xfId="1" applyFont="1" applyFill="1" applyAlignment="1">
      <alignment horizontal="left" vertical="top" wrapText="1"/>
    </xf>
    <xf numFmtId="0" fontId="5" fillId="0" borderId="0" xfId="1" applyFont="1" applyFill="1" applyAlignment="1">
      <alignment horizontal="left" vertical="top" wrapText="1"/>
    </xf>
    <xf numFmtId="2" fontId="3" fillId="0" borderId="1" xfId="1" applyNumberFormat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top" wrapText="1"/>
    </xf>
    <xf numFmtId="2" fontId="1" fillId="2" borderId="1" xfId="1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textRotation="90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4</xdr:row>
      <xdr:rowOff>1257300</xdr:rowOff>
    </xdr:from>
    <xdr:to>
      <xdr:col>10</xdr:col>
      <xdr:colOff>0</xdr:colOff>
      <xdr:row>4</xdr:row>
      <xdr:rowOff>1628775</xdr:rowOff>
    </xdr:to>
    <xdr:pic>
      <xdr:nvPicPr>
        <xdr:cNvPr id="5048" name="Picture 1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858250" y="2505075"/>
          <a:ext cx="838200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8</xdr:col>
      <xdr:colOff>19050</xdr:colOff>
      <xdr:row>4</xdr:row>
      <xdr:rowOff>923925</xdr:rowOff>
    </xdr:from>
    <xdr:to>
      <xdr:col>8</xdr:col>
      <xdr:colOff>723900</xdr:colOff>
      <xdr:row>4</xdr:row>
      <xdr:rowOff>1352550</xdr:rowOff>
    </xdr:to>
    <xdr:pic>
      <xdr:nvPicPr>
        <xdr:cNvPr id="5049" name="Picture 2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8048625" y="2171700"/>
          <a:ext cx="70485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28575</xdr:colOff>
      <xdr:row>4</xdr:row>
      <xdr:rowOff>2286000</xdr:rowOff>
    </xdr:from>
    <xdr:to>
      <xdr:col>11</xdr:col>
      <xdr:colOff>9525</xdr:colOff>
      <xdr:row>4</xdr:row>
      <xdr:rowOff>2647950</xdr:rowOff>
    </xdr:to>
    <xdr:pic>
      <xdr:nvPicPr>
        <xdr:cNvPr id="5050" name="Picture 5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9725025" y="3533775"/>
          <a:ext cx="12287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152400</xdr:colOff>
      <xdr:row>4</xdr:row>
      <xdr:rowOff>2066925</xdr:rowOff>
    </xdr:from>
    <xdr:to>
      <xdr:col>10</xdr:col>
      <xdr:colOff>304800</xdr:colOff>
      <xdr:row>4</xdr:row>
      <xdr:rowOff>2305050</xdr:rowOff>
    </xdr:to>
    <xdr:pic>
      <xdr:nvPicPr>
        <xdr:cNvPr id="5051" name="Picture 6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9848850" y="3314700"/>
          <a:ext cx="15240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3"/>
  <sheetViews>
    <sheetView tabSelected="1" topLeftCell="A4" zoomScale="70" zoomScaleNormal="70" workbookViewId="0">
      <selection activeCell="C9" sqref="C9:J9"/>
    </sheetView>
  </sheetViews>
  <sheetFormatPr defaultColWidth="9.140625" defaultRowHeight="12.75" x14ac:dyDescent="0.2"/>
  <cols>
    <col min="1" max="1" width="3.140625" style="1" customWidth="1"/>
    <col min="2" max="2" width="50" style="1" customWidth="1"/>
    <col min="3" max="3" width="8.7109375" style="1" customWidth="1"/>
    <col min="4" max="4" width="7.28515625" style="1" customWidth="1"/>
    <col min="5" max="5" width="12.85546875" style="1" customWidth="1"/>
    <col min="6" max="6" width="13.28515625" style="1" bestFit="1" customWidth="1"/>
    <col min="7" max="7" width="14.5703125" style="1" customWidth="1"/>
    <col min="8" max="8" width="16.28515625" style="1" customWidth="1"/>
    <col min="9" max="9" width="12.140625" style="1" customWidth="1"/>
    <col min="10" max="10" width="12.85546875" style="1" customWidth="1"/>
    <col min="11" max="11" width="18.7109375" style="1" customWidth="1"/>
    <col min="12" max="12" width="14.140625" style="1" customWidth="1"/>
    <col min="13" max="13" width="19" style="1" customWidth="1"/>
    <col min="14" max="16384" width="9.140625" style="1"/>
  </cols>
  <sheetData>
    <row r="1" spans="1:15" ht="24.75" customHeight="1" x14ac:dyDescent="0.3">
      <c r="H1" s="35" t="s">
        <v>17</v>
      </c>
      <c r="I1" s="36"/>
      <c r="J1" s="36"/>
      <c r="K1" s="36"/>
      <c r="L1" s="36"/>
      <c r="M1" s="36"/>
    </row>
    <row r="2" spans="1:15" s="3" customFormat="1" ht="24" customHeight="1" x14ac:dyDescent="0.2">
      <c r="A2" s="38" t="s">
        <v>16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5" s="4" customFormat="1" ht="20.25" customHeight="1" x14ac:dyDescent="0.2">
      <c r="A3" s="44" t="s">
        <v>9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1:15" ht="29.25" customHeight="1" x14ac:dyDescent="0.2">
      <c r="A4" s="43" t="s">
        <v>6</v>
      </c>
      <c r="B4" s="43" t="s">
        <v>7</v>
      </c>
      <c r="C4" s="43" t="s">
        <v>5</v>
      </c>
      <c r="D4" s="43" t="s">
        <v>0</v>
      </c>
      <c r="E4" s="46" t="s">
        <v>10</v>
      </c>
      <c r="F4" s="46"/>
      <c r="G4" s="46"/>
      <c r="H4" s="42" t="s">
        <v>14</v>
      </c>
      <c r="I4" s="42"/>
      <c r="J4" s="42"/>
      <c r="K4" s="45" t="s">
        <v>15</v>
      </c>
      <c r="L4" s="45"/>
      <c r="M4" s="50" t="s">
        <v>12</v>
      </c>
    </row>
    <row r="5" spans="1:15" ht="219.75" customHeight="1" x14ac:dyDescent="0.2">
      <c r="A5" s="43"/>
      <c r="B5" s="43"/>
      <c r="C5" s="43"/>
      <c r="D5" s="43"/>
      <c r="E5" s="15" t="s">
        <v>24</v>
      </c>
      <c r="F5" s="15" t="s">
        <v>25</v>
      </c>
      <c r="G5" s="15" t="s">
        <v>26</v>
      </c>
      <c r="H5" s="13" t="s">
        <v>4</v>
      </c>
      <c r="I5" s="13" t="s">
        <v>3</v>
      </c>
      <c r="J5" s="16" t="s">
        <v>2</v>
      </c>
      <c r="K5" s="13" t="s">
        <v>11</v>
      </c>
      <c r="L5" s="13" t="s">
        <v>1</v>
      </c>
      <c r="M5" s="50"/>
    </row>
    <row r="6" spans="1:15" ht="19.899999999999999" customHeight="1" x14ac:dyDescent="0.2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</row>
    <row r="7" spans="1:15" ht="27.75" customHeight="1" x14ac:dyDescent="0.2">
      <c r="A7" s="17">
        <v>1</v>
      </c>
      <c r="B7" s="33" t="s">
        <v>22</v>
      </c>
      <c r="C7" s="30" t="s">
        <v>20</v>
      </c>
      <c r="D7" s="17">
        <v>1</v>
      </c>
      <c r="E7" s="31">
        <v>10500</v>
      </c>
      <c r="F7" s="31">
        <v>11800</v>
      </c>
      <c r="G7" s="32">
        <v>11000</v>
      </c>
      <c r="H7" s="18">
        <f t="shared" ref="H7" si="0">(E7+F7+G7)/3</f>
        <v>11100</v>
      </c>
      <c r="I7" s="19">
        <f t="shared" ref="I7" si="1">SQRT(((SUM((POWER(G7-H7,2)),(POWER(F7-H7,2)),(POWER(E7-H7,2)))/(COLUMNS(E7:G7)-1))))</f>
        <v>655.74385243020004</v>
      </c>
      <c r="J7" s="14">
        <f t="shared" ref="J7" si="2">I7/H7*100</f>
        <v>5.9076022741459466</v>
      </c>
      <c r="K7" s="18">
        <f t="shared" ref="K7" si="3">((D7/3)*(SUM(E7:G7)))</f>
        <v>11100</v>
      </c>
      <c r="L7" s="18">
        <f t="shared" ref="L7" si="4">ROUND((K7/D7),2)</f>
        <v>11100</v>
      </c>
      <c r="M7" s="19">
        <f>ROUND(D7*L7,2)</f>
        <v>11100</v>
      </c>
    </row>
    <row r="8" spans="1:15" ht="25.5" customHeight="1" x14ac:dyDescent="0.2">
      <c r="A8" s="17">
        <v>2</v>
      </c>
      <c r="B8" s="34" t="s">
        <v>23</v>
      </c>
      <c r="C8" s="30" t="s">
        <v>20</v>
      </c>
      <c r="D8" s="17">
        <v>3</v>
      </c>
      <c r="E8" s="31">
        <v>5100</v>
      </c>
      <c r="F8" s="31">
        <v>6000</v>
      </c>
      <c r="G8" s="32">
        <v>5500</v>
      </c>
      <c r="H8" s="18">
        <f t="shared" ref="H8" si="5">(E8+F8+G8)/3</f>
        <v>5533.333333333333</v>
      </c>
      <c r="I8" s="19">
        <f t="shared" ref="I8" si="6">SQRT(((SUM((POWER(G8-H8,2)),(POWER(F8-H8,2)),(POWER(E8-H8,2)))/(COLUMNS(E8:G8)-1))))</f>
        <v>450.92497528228944</v>
      </c>
      <c r="J8" s="14">
        <f t="shared" ref="J8" si="7">I8/H8*100</f>
        <v>8.1492465412461961</v>
      </c>
      <c r="K8" s="18">
        <f t="shared" ref="K8" si="8">((D8/3)*(SUM(E8:G8)))</f>
        <v>16600</v>
      </c>
      <c r="L8" s="18">
        <f t="shared" ref="L8" si="9">ROUND((K8/D8),2)</f>
        <v>5533.33</v>
      </c>
      <c r="M8" s="19">
        <f t="shared" ref="M8" si="10">ROUND(D8*L8,2)</f>
        <v>16599.990000000002</v>
      </c>
    </row>
    <row r="9" spans="1:15" ht="63" x14ac:dyDescent="0.2">
      <c r="A9" s="17"/>
      <c r="B9" s="20" t="s">
        <v>18</v>
      </c>
      <c r="C9" s="47"/>
      <c r="D9" s="47"/>
      <c r="E9" s="47"/>
      <c r="F9" s="47"/>
      <c r="G9" s="47"/>
      <c r="H9" s="47"/>
      <c r="I9" s="47"/>
      <c r="J9" s="47"/>
      <c r="K9" s="49" t="s">
        <v>13</v>
      </c>
      <c r="L9" s="49"/>
      <c r="M9" s="21">
        <f>SUM(M7:M8)</f>
        <v>27699.99</v>
      </c>
      <c r="O9" s="9"/>
    </row>
    <row r="10" spans="1:15" ht="19.899999999999999" customHeight="1" x14ac:dyDescent="0.2">
      <c r="A10" s="8"/>
      <c r="B10" s="22"/>
      <c r="C10" s="23"/>
      <c r="D10" s="23"/>
      <c r="E10" s="23"/>
      <c r="F10" s="23"/>
      <c r="G10" s="23"/>
      <c r="H10" s="24"/>
      <c r="I10" s="25"/>
      <c r="J10" s="25"/>
      <c r="K10" s="26"/>
      <c r="L10" s="27"/>
      <c r="M10" s="28"/>
    </row>
    <row r="11" spans="1:15" s="2" customFormat="1" ht="41.45" hidden="1" customHeight="1" x14ac:dyDescent="0.2">
      <c r="A11" s="48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7"/>
    </row>
    <row r="12" spans="1:15" s="5" customFormat="1" ht="42" customHeight="1" x14ac:dyDescent="0.2">
      <c r="A12" s="40" t="s">
        <v>8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6"/>
    </row>
    <row r="13" spans="1:15" s="12" customFormat="1" ht="15.75" x14ac:dyDescent="0.25">
      <c r="B13" s="29" t="s">
        <v>19</v>
      </c>
      <c r="C13" s="10"/>
      <c r="D13" s="11"/>
      <c r="F13" s="11"/>
      <c r="G13" s="11"/>
      <c r="H13" s="10" t="s">
        <v>21</v>
      </c>
      <c r="I13" s="11"/>
      <c r="J13" s="11"/>
    </row>
  </sheetData>
  <mergeCells count="16">
    <mergeCell ref="H1:M1"/>
    <mergeCell ref="A6:M6"/>
    <mergeCell ref="A2:K2"/>
    <mergeCell ref="A12:K12"/>
    <mergeCell ref="H4:J4"/>
    <mergeCell ref="B4:B5"/>
    <mergeCell ref="C4:C5"/>
    <mergeCell ref="A3:M3"/>
    <mergeCell ref="K4:L4"/>
    <mergeCell ref="E4:G4"/>
    <mergeCell ref="C9:J9"/>
    <mergeCell ref="A4:A5"/>
    <mergeCell ref="D4:D5"/>
    <mergeCell ref="A11:L11"/>
    <mergeCell ref="K9:L9"/>
    <mergeCell ref="M4:M5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72" fitToHeight="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Метод сопоставления цен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Kurdukova.E.M</dc:creator>
  <cp:lastModifiedBy>Professional</cp:lastModifiedBy>
  <cp:lastPrinted>2026-04-30T05:37:16Z</cp:lastPrinted>
  <dcterms:created xsi:type="dcterms:W3CDTF">2011-05-04T10:33:42Z</dcterms:created>
  <dcterms:modified xsi:type="dcterms:W3CDTF">2026-10-14T07:12:03Z</dcterms:modified>
</cp:coreProperties>
</file>