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8800" windowHeight="12300"/>
  </bookViews>
  <sheets>
    <sheet name="Лист1" sheetId="1" r:id="rId1"/>
  </sheet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Q5" i="1" l="1"/>
  <c r="P4" i="1" l="1"/>
  <c r="O4" i="1"/>
  <c r="N4" i="1"/>
  <c r="K4" i="1" l="1"/>
  <c r="L4" i="1" s="1"/>
  <c r="M4" i="1" s="1"/>
  <c r="H4" i="1"/>
  <c r="I4" i="1" s="1"/>
  <c r="J4" i="1" s="1"/>
</calcChain>
</file>

<file path=xl/sharedStrings.xml><?xml version="1.0" encoding="utf-8"?>
<sst xmlns="http://schemas.openxmlformats.org/spreadsheetml/2006/main" count="30" uniqueCount="30">
  <si>
    <t>№</t>
  </si>
  <si>
    <t>Наименование предмета контракта</t>
  </si>
  <si>
    <t>Ед. изм</t>
  </si>
  <si>
    <t>Кол-во</t>
  </si>
  <si>
    <t>Источник информации о цене (руб./ед.изм.)</t>
  </si>
  <si>
    <t>Однородность совокупности значений выявленных цен, используемых в расчете НМЦК**</t>
  </si>
  <si>
    <t>НМЦК, определенная методом сопоставимых рыночных цен (анализа рынка)*</t>
  </si>
  <si>
    <t xml:space="preserve">Средняя арифметическая цена за единицу     &lt;ц&gt; </t>
  </si>
  <si>
    <t>Среднее квадратичное отклонение</t>
  </si>
  <si>
    <r>
      <t xml:space="preserve">коэффициент вариации цен V (%)           </t>
    </r>
    <r>
      <rPr>
        <i/>
        <sz val="10"/>
        <color indexed="8"/>
        <rFont val="Times New Roman"/>
        <family val="1"/>
        <charset val="204"/>
      </rPr>
      <t xml:space="preserve">         (не должен превышать 33%)</t>
    </r>
  </si>
  <si>
    <t>Цена за единицу изм. (руб.)</t>
  </si>
  <si>
    <t>Цена за единицу изм. с округлением (вниз) до сотых долей после запятой (руб.)</t>
  </si>
  <si>
    <t>НМЦК с учетом округления цены за единицу (руб.)**</t>
  </si>
  <si>
    <t>** В соответствии с п.3.20.1 Методических рекомендаций, утвержденных приказом Минэкономразвития РФ от 02.10.2013 №567 расчет произведен с помощью стандартных функций табличного редактора EXCEL.</t>
  </si>
  <si>
    <r>
      <rPr>
        <b/>
        <sz val="10"/>
        <color indexed="8"/>
        <rFont val="Times New Roman"/>
        <family val="1"/>
        <charset val="204"/>
      </rPr>
      <t>Расчет НМЦК по формуле</t>
    </r>
    <r>
      <rPr>
        <sz val="10"/>
        <color indexed="8"/>
        <rFont val="Times New Roman"/>
        <family val="1"/>
        <charset val="204"/>
      </rPr>
      <t xml:space="preserve">                                                                     v - количество (объем) закупаемого товара (работы, услуги);
n - количество значений, используемых в расчете;
i - номер источника ценовой информации;
     - цена единицы</t>
    </r>
  </si>
  <si>
    <t>Предложение цены  №1</t>
  </si>
  <si>
    <t>Предложение цены  №2</t>
  </si>
  <si>
    <t>Предложение цены  №3</t>
  </si>
  <si>
    <t>шт</t>
  </si>
  <si>
    <r>
      <rPr>
        <b/>
        <sz val="13"/>
        <color theme="1"/>
        <rFont val="XO Thames"/>
        <family val="1"/>
        <charset val="204"/>
      </rPr>
      <t>Расчет и обоснование цены контракта</t>
    </r>
    <r>
      <rPr>
        <sz val="13"/>
        <color theme="1"/>
        <rFont val="XO Thames"/>
        <family val="1"/>
        <charset val="204"/>
      </rPr>
      <t xml:space="preserve">
В целях соблюдения требований Федерального закона от 05.04.2013  № 44-ФЗ «О контрактной системе в сфере закупок товаров, работ, услуг для обеспечения государственных и муниципальных нужд» определения порядка формирования начальной (максимальной) цены контракта Заказчиком  проведен мониторинг цен на яйцо куриное в скорлупе свежее   в рамках Государственного оборонного заказа.
ФКУ ИК-5 ГУФСИН России по Красноярскому краю, удовлетворяющие требованиям заказчика. При определении начальной (максимальной) цены контракта Заказчиком использовался метод сопоставимых рыночных цен.
Цена контракта  рассчитана государственным заказчиком на основании ценовых предложений потенциальных участников закупки
</t>
    </r>
  </si>
  <si>
    <t>Яйцо куриное в скорлупе свежее                      - категория яйца: первая;
- класс яйца: столовое
ОКПД 01.47.21.000  КТРУ: 01.47.21.000-00000014</t>
  </si>
  <si>
    <t>В результате проведенного расчета Н(М)ЦК, ЦКЕП контракта составила, руб.: 174 150,00</t>
  </si>
  <si>
    <t xml:space="preserve">На запросы от 05.10.2026 г. № 24/ТО/47/21-12577, № 24/ТО/47/21-12579 более коммерческих предложений не поступало. Из выше приведенной таблицы следует, что цена предложения №3 является самой низкой (ниже средней). На *Определение НМЦК произведено Заказчиком в соответствии с  Приказом Минэкономразвития России от 02.10.2013 N 567 "Об утверждении Методических рекомендаций по применению методов определения начальной (максимальной) цены контракта, цены контракта, заключаемого с единственным поставщиком (подрядчиком, исполнителем)". </t>
  </si>
  <si>
    <t>Предложение №3 Вх.   № 24/ТО/47/1-6866 от  06.10.2026 на запрос № 24/ТО/47/21-12593 от 05.10.2026.</t>
  </si>
  <si>
    <t>Предложение №1 Вх.   № 24/ТО/47/1-6867от 06.10.2026 на запрос № 24/ТО/47/21-12573 от 05.10.2026.</t>
  </si>
  <si>
    <t>лейтенант вн. службы</t>
  </si>
  <si>
    <t>Старший инженер  ОКБИиХО</t>
  </si>
  <si>
    <t>Д.А. Курц</t>
  </si>
  <si>
    <t>Дата расчета: 07.10.2026</t>
  </si>
  <si>
    <r>
      <t>Предложение №2 Вх.   № 24/ТО/47/1-</t>
    </r>
    <r>
      <rPr>
        <sz val="13"/>
        <rFont val="XO Thames"/>
        <family val="1"/>
        <charset val="204"/>
      </rPr>
      <t>6935</t>
    </r>
    <r>
      <rPr>
        <sz val="13"/>
        <color theme="1"/>
        <rFont val="XO Thames"/>
        <family val="1"/>
        <charset val="204"/>
      </rPr>
      <t xml:space="preserve"> от 07.10.2026 на запрос № 24/ТО/47/21-12578 от 05.10.2026.</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</si>
</sst>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9" x14ac:knownFonts="1">
    <font>
      <sz val="11"/>
      <color theme="1"/>
      <name val="Calibri"/>
      <family val="2"/>
      <charset val="204"/>
      <scheme val="minor"/>
    </font>
    <font>
      <sz val="13"/>
      <color theme="1"/>
      <name val="XO Thames"/>
      <family val="1"/>
      <charset val="204"/>
    </font>
    <font>
      <b/>
      <sz val="13"/>
      <color theme="1"/>
      <name val="XO Thames"/>
      <family val="1"/>
      <charset val="204"/>
    </font>
    <font>
      <b/>
      <sz val="10"/>
      <color indexed="8"/>
      <name val="Times New Roman"/>
      <family val="1"/>
      <charset val="204"/>
    </font>
    <font>
      <sz val="10"/>
      <color theme="1"/>
      <name val="Times New Roman"/>
      <family val="1"/>
      <charset val="204"/>
    </font>
    <font>
      <i/>
      <sz val="10"/>
      <color indexed="8"/>
      <name val="Times New Roman"/>
      <family val="1"/>
      <charset val="204"/>
    </font>
    <font>
      <sz val="10"/>
      <color indexed="8"/>
      <name val="Times New Roman"/>
      <family val="1"/>
      <charset val="204"/>
    </font>
    <font>
      <b/>
      <sz val="10"/>
      <color theme="1"/>
      <name val="Times New Roman"/>
      <family val="1"/>
      <charset val="204"/>
    </font>
    <font>
      <sz val="13"/>
      <name val="XO Thames"/>
      <family val="1"/>
      <charset val="204"/>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1">
    <xf numFmtId="0" fontId="0" fillId="0" borderId="0"/>
  </cellStyleXfs>
  <cellXfs count="39">
    <xf numFmtId="0" fontId="0" fillId="0" borderId="0" xfId="0"/>
    <xf numFmtId="0" fontId="1" fillId="0" borderId="0" xfId="0" applyFont="1"/>
    <xf numFmtId="0" fontId="1" fillId="0" borderId="0" xfId="0" applyFont="1" applyAlignment="1">
      <alignment horizontal="left"/>
    </xf>
    <xf numFmtId="0" fontId="1" fillId="0" borderId="2" xfId="0" applyFont="1" applyBorder="1"/>
    <xf numFmtId="0" fontId="1" fillId="0" borderId="1" xfId="0" applyFont="1" applyBorder="1" applyAlignment="1">
      <alignment horizontal="center" vertical="center" wrapText="1"/>
    </xf>
    <xf numFmtId="0" fontId="1" fillId="0" borderId="0" xfId="0" applyFont="1" applyAlignment="1">
      <alignment vertical="center"/>
    </xf>
    <xf numFmtId="0" fontId="1" fillId="0" borderId="6" xfId="0" applyFont="1" applyBorder="1" applyAlignment="1">
      <alignment horizontal="justify" vertical="center" wrapText="1"/>
    </xf>
    <xf numFmtId="2" fontId="1" fillId="0" borderId="1" xfId="0" applyNumberFormat="1" applyFont="1" applyBorder="1" applyAlignment="1">
      <alignment horizontal="center" vertical="center" wrapText="1"/>
    </xf>
    <xf numFmtId="0" fontId="1" fillId="0" borderId="0" xfId="0" applyFont="1" applyAlignment="1">
      <alignment horizontal="center" vertical="center" wrapText="1"/>
    </xf>
    <xf numFmtId="0" fontId="3" fillId="0" borderId="8" xfId="0" applyFont="1" applyBorder="1" applyAlignment="1">
      <alignment horizontal="center" vertical="top" wrapText="1"/>
    </xf>
    <xf numFmtId="0" fontId="3" fillId="0" borderId="8" xfId="0" applyFont="1" applyFill="1" applyBorder="1" applyAlignment="1">
      <alignment horizontal="center" vertical="top" wrapText="1"/>
    </xf>
    <xf numFmtId="0" fontId="6" fillId="0" borderId="8" xfId="0" applyFont="1" applyBorder="1" applyAlignment="1">
      <alignment horizontal="center" vertical="top" wrapText="1"/>
    </xf>
    <xf numFmtId="0" fontId="7" fillId="0" borderId="8" xfId="0" applyFont="1" applyBorder="1" applyAlignment="1">
      <alignment horizontal="center" vertical="top" wrapText="1"/>
    </xf>
    <xf numFmtId="0" fontId="6" fillId="0" borderId="1"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4" fontId="4" fillId="0" borderId="1" xfId="0" applyNumberFormat="1" applyFont="1" applyBorder="1" applyAlignment="1">
      <alignment horizontal="center" vertical="center" shrinkToFit="1"/>
    </xf>
    <xf numFmtId="2" fontId="6" fillId="2" borderId="1" xfId="0" applyNumberFormat="1" applyFont="1" applyFill="1" applyBorder="1" applyAlignment="1">
      <alignment horizontal="center" vertical="center" shrinkToFit="1"/>
    </xf>
    <xf numFmtId="164" fontId="6" fillId="0" borderId="1" xfId="0" applyNumberFormat="1" applyFont="1" applyBorder="1" applyAlignment="1">
      <alignment horizontal="center" vertical="center" shrinkToFit="1"/>
    </xf>
    <xf numFmtId="2" fontId="6" fillId="0" borderId="1" xfId="0" applyNumberFormat="1" applyFont="1" applyBorder="1" applyAlignment="1">
      <alignment horizontal="center" vertical="center" shrinkToFit="1"/>
    </xf>
    <xf numFmtId="0" fontId="7" fillId="0" borderId="0" xfId="0" applyFont="1" applyBorder="1" applyAlignment="1">
      <alignment vertical="center"/>
    </xf>
    <xf numFmtId="2" fontId="7" fillId="0" borderId="0" xfId="0" applyNumberFormat="1" applyFont="1" applyAlignment="1">
      <alignment vertical="center"/>
    </xf>
    <xf numFmtId="0" fontId="4" fillId="0" borderId="0" xfId="0" applyFont="1"/>
    <xf numFmtId="4" fontId="7" fillId="0" borderId="0" xfId="0" applyNumberFormat="1" applyFont="1"/>
    <xf numFmtId="0" fontId="1" fillId="0" borderId="1" xfId="0" applyFont="1" applyFill="1" applyBorder="1" applyAlignment="1">
      <alignment horizontal="center" vertical="center" wrapText="1"/>
    </xf>
    <xf numFmtId="2" fontId="3" fillId="0" borderId="1" xfId="0" applyNumberFormat="1" applyFont="1" applyBorder="1" applyAlignment="1">
      <alignment horizontal="center" vertical="center" shrinkToFit="1"/>
    </xf>
    <xf numFmtId="3" fontId="1" fillId="0" borderId="1" xfId="0" applyNumberFormat="1" applyFont="1" applyBorder="1" applyAlignment="1">
      <alignment horizontal="center" vertical="center" wrapText="1"/>
    </xf>
    <xf numFmtId="0" fontId="3" fillId="0" borderId="3" xfId="0" applyFont="1" applyBorder="1" applyAlignment="1">
      <alignment horizontal="center" vertical="top" wrapText="1"/>
    </xf>
    <xf numFmtId="0" fontId="4" fillId="0" borderId="4" xfId="0" applyFont="1" applyBorder="1" applyAlignment="1"/>
    <xf numFmtId="0" fontId="4" fillId="0" borderId="5" xfId="0" applyFont="1" applyBorder="1" applyAlignment="1"/>
    <xf numFmtId="0" fontId="7" fillId="0" borderId="0" xfId="0" applyFont="1" applyBorder="1" applyAlignment="1">
      <alignment horizontal="left" vertical="center"/>
    </xf>
    <xf numFmtId="0" fontId="4" fillId="0" borderId="0" xfId="0" applyFont="1" applyAlignment="1">
      <alignment horizontal="left" wrapText="1"/>
    </xf>
    <xf numFmtId="0" fontId="1" fillId="0" borderId="2" xfId="0" applyFont="1" applyBorder="1" applyAlignment="1">
      <alignment horizontal="center" vertical="center" wrapText="1"/>
    </xf>
    <xf numFmtId="0" fontId="1" fillId="0" borderId="2" xfId="0" applyFont="1" applyBorder="1" applyAlignment="1">
      <alignment horizontal="center" vertical="center"/>
    </xf>
    <xf numFmtId="0" fontId="3" fillId="0" borderId="3"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Fill="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wmf"/><Relationship Id="rId2" Type="http://schemas.openxmlformats.org/officeDocument/2006/relationships/image" Target="../media/image2.wmf"/><Relationship Id="rId1" Type="http://schemas.openxmlformats.org/officeDocument/2006/relationships/image" Target="../media/image1.wmf"/><Relationship Id="rId4" Type="http://schemas.openxmlformats.org/officeDocument/2006/relationships/image" Target="../media/image4.wmf"/></Relationships>
</file>

<file path=xl/drawings/drawing1.xml><?xml version="1.0" encoding="utf-8"?>
<xdr:wsDr xmlns:xdr="http://schemas.openxmlformats.org/drawingml/2006/spreadsheetDrawing" xmlns:a="http://schemas.openxmlformats.org/drawingml/2006/main">
  <xdr:twoCellAnchor>
    <xdr:from>
      <xdr:col>7</xdr:col>
      <xdr:colOff>19050</xdr:colOff>
      <xdr:row>2</xdr:row>
      <xdr:rowOff>952500</xdr:rowOff>
    </xdr:from>
    <xdr:to>
      <xdr:col>8</xdr:col>
      <xdr:colOff>0</xdr:colOff>
      <xdr:row>2</xdr:row>
      <xdr:rowOff>1304925</xdr:rowOff>
    </xdr:to>
    <xdr:pic>
      <xdr:nvPicPr>
        <xdr:cNvPr id="18"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40028" y="8613913"/>
          <a:ext cx="1604342"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304800</xdr:colOff>
      <xdr:row>2</xdr:row>
      <xdr:rowOff>1238250</xdr:rowOff>
    </xdr:from>
    <xdr:to>
      <xdr:col>8</xdr:col>
      <xdr:colOff>457200</xdr:colOff>
      <xdr:row>2</xdr:row>
      <xdr:rowOff>1466850</xdr:rowOff>
    </xdr:to>
    <xdr:pic>
      <xdr:nvPicPr>
        <xdr:cNvPr id="19"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749170" y="8899663"/>
          <a:ext cx="1524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19050</xdr:colOff>
      <xdr:row>2</xdr:row>
      <xdr:rowOff>952500</xdr:rowOff>
    </xdr:from>
    <xdr:to>
      <xdr:col>8</xdr:col>
      <xdr:colOff>0</xdr:colOff>
      <xdr:row>2</xdr:row>
      <xdr:rowOff>1304925</xdr:rowOff>
    </xdr:to>
    <xdr:pic>
      <xdr:nvPicPr>
        <xdr:cNvPr id="20"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40028" y="8613913"/>
          <a:ext cx="1604342"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304800</xdr:colOff>
      <xdr:row>2</xdr:row>
      <xdr:rowOff>1238250</xdr:rowOff>
    </xdr:from>
    <xdr:to>
      <xdr:col>8</xdr:col>
      <xdr:colOff>457200</xdr:colOff>
      <xdr:row>2</xdr:row>
      <xdr:rowOff>1466850</xdr:rowOff>
    </xdr:to>
    <xdr:pic>
      <xdr:nvPicPr>
        <xdr:cNvPr id="21"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749170" y="8899663"/>
          <a:ext cx="1524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19050</xdr:colOff>
      <xdr:row>2</xdr:row>
      <xdr:rowOff>952500</xdr:rowOff>
    </xdr:from>
    <xdr:to>
      <xdr:col>10</xdr:col>
      <xdr:colOff>0</xdr:colOff>
      <xdr:row>2</xdr:row>
      <xdr:rowOff>1304925</xdr:rowOff>
    </xdr:to>
    <xdr:pic>
      <xdr:nvPicPr>
        <xdr:cNvPr id="2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75115" y="8613913"/>
          <a:ext cx="792646"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19050</xdr:colOff>
      <xdr:row>2</xdr:row>
      <xdr:rowOff>923925</xdr:rowOff>
    </xdr:from>
    <xdr:to>
      <xdr:col>8</xdr:col>
      <xdr:colOff>1019175</xdr:colOff>
      <xdr:row>2</xdr:row>
      <xdr:rowOff>1362075</xdr:rowOff>
    </xdr:to>
    <xdr:pic>
      <xdr:nvPicPr>
        <xdr:cNvPr id="23" name="Picture 2"/>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0463420" y="8585338"/>
          <a:ext cx="7905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789333</xdr:colOff>
      <xdr:row>2</xdr:row>
      <xdr:rowOff>332961</xdr:rowOff>
    </xdr:from>
    <xdr:to>
      <xdr:col>10</xdr:col>
      <xdr:colOff>768213</xdr:colOff>
      <xdr:row>2</xdr:row>
      <xdr:rowOff>694911</xdr:rowOff>
    </xdr:to>
    <xdr:pic>
      <xdr:nvPicPr>
        <xdr:cNvPr id="24" name="Picture 5"/>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2012268" y="2685222"/>
          <a:ext cx="7905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10</xdr:col>
      <xdr:colOff>304800</xdr:colOff>
      <xdr:row>2</xdr:row>
      <xdr:rowOff>1238250</xdr:rowOff>
    </xdr:from>
    <xdr:to>
      <xdr:col>10</xdr:col>
      <xdr:colOff>457200</xdr:colOff>
      <xdr:row>2</xdr:row>
      <xdr:rowOff>1466850</xdr:rowOff>
    </xdr:to>
    <xdr:pic>
      <xdr:nvPicPr>
        <xdr:cNvPr id="25"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372561" y="8899663"/>
          <a:ext cx="1524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9"/>
  <sheetViews>
    <sheetView tabSelected="1" view="pageBreakPreview" zoomScale="90" zoomScaleNormal="115" zoomScaleSheetLayoutView="90" workbookViewId="0">
      <selection activeCell="N6" sqref="N6"/>
    </sheetView>
  </sheetViews>
  <sheetFormatPr defaultRowHeight="16.5" x14ac:dyDescent="0.25"/>
  <cols>
    <col min="1" max="1" width="9.140625" style="1"/>
    <col min="2" max="2" width="23.5703125" style="1" customWidth="1"/>
    <col min="3" max="3" width="11.42578125" style="1" customWidth="1"/>
    <col min="4" max="4" width="12.42578125" style="1" customWidth="1"/>
    <col min="5" max="5" width="25.7109375" style="1" customWidth="1"/>
    <col min="6" max="6" width="24.5703125" style="1" customWidth="1"/>
    <col min="7" max="7" width="24.85546875" style="1" customWidth="1"/>
    <col min="8" max="8" width="24.28515625" style="1" customWidth="1"/>
    <col min="9" max="11" width="12.140625" style="1" customWidth="1"/>
    <col min="12" max="12" width="13.42578125" style="1" customWidth="1"/>
    <col min="13" max="13" width="11" style="1" bestFit="1" customWidth="1"/>
    <col min="14" max="16" width="11" style="1" customWidth="1"/>
    <col min="17" max="17" width="9.85546875" style="1" bestFit="1" customWidth="1"/>
    <col min="18" max="16384" width="9.140625" style="1"/>
  </cols>
  <sheetData>
    <row r="1" spans="1:18" ht="151.5" customHeight="1" x14ac:dyDescent="0.25">
      <c r="A1" s="31" t="s">
        <v>19</v>
      </c>
      <c r="B1" s="32"/>
      <c r="C1" s="32"/>
      <c r="D1" s="32"/>
      <c r="E1" s="32"/>
      <c r="F1" s="32"/>
      <c r="G1" s="32"/>
      <c r="H1" s="32"/>
      <c r="I1" s="32"/>
      <c r="J1" s="32"/>
      <c r="K1" s="32"/>
      <c r="L1" s="32"/>
    </row>
    <row r="2" spans="1:18" ht="33.75" customHeight="1" x14ac:dyDescent="0.25">
      <c r="A2" s="33" t="s">
        <v>0</v>
      </c>
      <c r="B2" s="35" t="s">
        <v>1</v>
      </c>
      <c r="C2" s="35" t="s">
        <v>2</v>
      </c>
      <c r="D2" s="35" t="s">
        <v>3</v>
      </c>
      <c r="E2" s="37" t="s">
        <v>4</v>
      </c>
      <c r="F2" s="37"/>
      <c r="G2" s="37"/>
      <c r="H2" s="38" t="s">
        <v>5</v>
      </c>
      <c r="I2" s="38"/>
      <c r="J2" s="38"/>
      <c r="K2" s="26" t="s">
        <v>6</v>
      </c>
      <c r="L2" s="27"/>
      <c r="M2" s="27"/>
      <c r="N2" s="27"/>
      <c r="O2" s="27"/>
      <c r="P2" s="27"/>
      <c r="Q2" s="28"/>
      <c r="R2" s="5"/>
    </row>
    <row r="3" spans="1:18" ht="250.5" customHeight="1" thickBot="1" x14ac:dyDescent="0.3">
      <c r="A3" s="34"/>
      <c r="B3" s="36"/>
      <c r="C3" s="36"/>
      <c r="D3" s="36"/>
      <c r="E3" s="4" t="s">
        <v>24</v>
      </c>
      <c r="F3" s="4" t="s">
        <v>29</v>
      </c>
      <c r="G3" s="4" t="s">
        <v>23</v>
      </c>
      <c r="H3" s="9" t="s">
        <v>7</v>
      </c>
      <c r="I3" s="9" t="s">
        <v>8</v>
      </c>
      <c r="J3" s="10" t="s">
        <v>9</v>
      </c>
      <c r="K3" s="11" t="s">
        <v>14</v>
      </c>
      <c r="L3" s="12" t="s">
        <v>10</v>
      </c>
      <c r="M3" s="12" t="s">
        <v>11</v>
      </c>
      <c r="N3" s="23" t="s">
        <v>15</v>
      </c>
      <c r="O3" s="23" t="s">
        <v>16</v>
      </c>
      <c r="P3" s="23" t="s">
        <v>17</v>
      </c>
      <c r="Q3" s="12" t="s">
        <v>12</v>
      </c>
      <c r="R3" s="5"/>
    </row>
    <row r="4" spans="1:18" ht="149.25" thickBot="1" x14ac:dyDescent="0.3">
      <c r="A4" s="13">
        <v>1</v>
      </c>
      <c r="B4" s="6" t="s">
        <v>20</v>
      </c>
      <c r="C4" s="4" t="s">
        <v>18</v>
      </c>
      <c r="D4" s="25">
        <v>13500</v>
      </c>
      <c r="E4" s="7">
        <v>13</v>
      </c>
      <c r="F4" s="7">
        <v>13.5</v>
      </c>
      <c r="G4" s="7">
        <v>12.9</v>
      </c>
      <c r="H4" s="14">
        <f t="shared" ref="H4" si="0">AVERAGE(E4:G4)</f>
        <v>13.133333333333333</v>
      </c>
      <c r="I4" s="15">
        <f t="shared" ref="I4" si="1">SQRT(((SUM((POWER(E4-H4,2)),(POWER(F4-H4,2)),(POWER(G4-H4,2)))/(COLUMNS(E4:G4)-1))))</f>
        <v>0.32145502536643172</v>
      </c>
      <c r="J4" s="15">
        <f t="shared" ref="J4" si="2">I4/H4*100</f>
        <v>2.447627096698719</v>
      </c>
      <c r="K4" s="16">
        <f t="shared" ref="K4" si="3">((D4/3)*(SUM(E4:G4)))</f>
        <v>177300</v>
      </c>
      <c r="L4" s="17">
        <f t="shared" ref="L4" si="4">K4/D4</f>
        <v>13.133333333333333</v>
      </c>
      <c r="M4" s="18">
        <f>ROUND(L4,2)</f>
        <v>13.13</v>
      </c>
      <c r="N4" s="24">
        <f>E4*D4</f>
        <v>175500</v>
      </c>
      <c r="O4" s="24">
        <f>F4*D4</f>
        <v>182250</v>
      </c>
      <c r="P4" s="24">
        <f>G4*D4</f>
        <v>174150</v>
      </c>
      <c r="Q4" s="18">
        <v>177250</v>
      </c>
    </row>
    <row r="5" spans="1:18" ht="25.5" customHeight="1" x14ac:dyDescent="0.25">
      <c r="A5" s="29" t="s">
        <v>21</v>
      </c>
      <c r="B5" s="29"/>
      <c r="C5" s="29"/>
      <c r="D5" s="29"/>
      <c r="E5" s="29"/>
      <c r="F5" s="29"/>
      <c r="G5" s="29"/>
      <c r="H5" s="19"/>
      <c r="I5" s="19"/>
      <c r="J5" s="19"/>
      <c r="K5" s="20"/>
      <c r="L5" s="21"/>
      <c r="M5" s="21"/>
      <c r="N5" s="21"/>
      <c r="O5" s="21"/>
      <c r="P5" s="21"/>
      <c r="Q5" s="22">
        <f>Q4</f>
        <v>177250</v>
      </c>
    </row>
    <row r="6" spans="1:18" ht="44.25" customHeight="1" x14ac:dyDescent="0.25">
      <c r="A6" s="30" t="s">
        <v>22</v>
      </c>
      <c r="B6" s="30"/>
      <c r="C6" s="30"/>
      <c r="D6" s="30"/>
      <c r="E6" s="30"/>
      <c r="F6" s="30"/>
      <c r="G6" s="30"/>
      <c r="H6" s="30"/>
      <c r="I6" s="30"/>
      <c r="J6" s="30"/>
      <c r="K6" s="30"/>
      <c r="L6" s="21"/>
      <c r="M6" s="21"/>
      <c r="N6" s="21"/>
      <c r="O6" s="21"/>
      <c r="P6" s="21"/>
      <c r="Q6" s="21"/>
    </row>
    <row r="7" spans="1:18" ht="20.25" customHeight="1" x14ac:dyDescent="0.25">
      <c r="A7" s="21" t="s">
        <v>13</v>
      </c>
      <c r="B7" s="21"/>
      <c r="C7" s="21"/>
      <c r="D7" s="21"/>
      <c r="E7" s="21"/>
      <c r="F7" s="21"/>
      <c r="G7" s="21"/>
      <c r="H7" s="21"/>
      <c r="I7" s="21"/>
      <c r="J7" s="21"/>
      <c r="K7" s="21"/>
      <c r="L7" s="21"/>
      <c r="M7" s="21"/>
      <c r="N7" s="21"/>
      <c r="O7" s="21"/>
      <c r="P7" s="21"/>
      <c r="Q7" s="21"/>
    </row>
    <row r="8" spans="1:18" x14ac:dyDescent="0.25">
      <c r="A8" s="8"/>
      <c r="B8" s="8"/>
      <c r="C8" s="8"/>
      <c r="D8" s="8"/>
      <c r="E8" s="8"/>
      <c r="F8" s="8"/>
      <c r="G8" s="8"/>
      <c r="H8" s="8"/>
      <c r="I8" s="8"/>
      <c r="J8" s="8"/>
      <c r="K8" s="8"/>
    </row>
    <row r="10" spans="1:18" x14ac:dyDescent="0.25">
      <c r="B10" s="2" t="s">
        <v>26</v>
      </c>
    </row>
    <row r="11" spans="1:18" x14ac:dyDescent="0.25">
      <c r="B11" s="2" t="s">
        <v>25</v>
      </c>
      <c r="C11" s="3"/>
      <c r="D11" s="3"/>
      <c r="E11" s="3"/>
      <c r="F11" s="3"/>
      <c r="H11" s="1" t="s">
        <v>27</v>
      </c>
    </row>
    <row r="13" spans="1:18" x14ac:dyDescent="0.25">
      <c r="B13" s="1" t="s">
        <v>28</v>
      </c>
    </row>
    <row r="15" spans="1:18" ht="25.5" customHeight="1" x14ac:dyDescent="0.25"/>
    <row r="16" spans="1:18" ht="25.5" customHeight="1" x14ac:dyDescent="0.25"/>
    <row r="17" ht="25.5" customHeight="1" x14ac:dyDescent="0.25"/>
    <row r="18" ht="25.5" customHeight="1" x14ac:dyDescent="0.25"/>
    <row r="19" ht="25.5" customHeight="1" x14ac:dyDescent="0.25"/>
  </sheetData>
  <mergeCells count="10">
    <mergeCell ref="K2:Q2"/>
    <mergeCell ref="A5:G5"/>
    <mergeCell ref="A6:K6"/>
    <mergeCell ref="A1:L1"/>
    <mergeCell ref="A2:A3"/>
    <mergeCell ref="B2:B3"/>
    <mergeCell ref="C2:C3"/>
    <mergeCell ref="D2:D3"/>
    <mergeCell ref="E2:G2"/>
    <mergeCell ref="H2:J2"/>
  </mergeCells>
  <pageMargins left="0.7" right="0.7" top="0.75" bottom="0.75" header="0.3" footer="0.3"/>
  <pageSetup paperSize="9" scale="50"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Иван Владимирович Жоромский</dc:creator>
  <cp:lastModifiedBy>Ситников М.А.</cp:lastModifiedBy>
  <cp:lastPrinted>2026-10-07T04:44:24Z</cp:lastPrinted>
  <dcterms:created xsi:type="dcterms:W3CDTF">2023-03-05T15:10:55Z</dcterms:created>
  <dcterms:modified xsi:type="dcterms:W3CDTF">2026-10-07T04:44:27Z</dcterms:modified>
</cp:coreProperties>
</file>