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090" tabRatio="500"/>
  </bookViews>
  <sheets>
    <sheet name="ср.ариф." sheetId="1" r:id="rId1"/>
    <sheet name="Лист2" sheetId="2" r:id="rId2"/>
    <sheet name="Лист3" sheetId="3" r:id="rId3"/>
  </sheets>
  <definedNames>
    <definedName name="OLE_LINK1" localSheetId="0">ср.ариф.!#REF!</definedName>
  </definedNames>
  <calcPr calcId="145621"/>
</workbook>
</file>

<file path=xl/calcChain.xml><?xml version="1.0" encoding="utf-8"?>
<calcChain xmlns="http://schemas.openxmlformats.org/spreadsheetml/2006/main">
  <c r="U26" i="1" l="1"/>
  <c r="T26" i="1"/>
  <c r="P26" i="1"/>
  <c r="O26" i="1"/>
  <c r="N26" i="1"/>
  <c r="S26" i="1" s="1"/>
  <c r="U25" i="1"/>
  <c r="T25" i="1"/>
  <c r="P25" i="1"/>
  <c r="O25" i="1"/>
  <c r="N25" i="1"/>
  <c r="S25" i="1" s="1"/>
  <c r="U24" i="1"/>
  <c r="T24" i="1"/>
  <c r="P24" i="1"/>
  <c r="O24" i="1"/>
  <c r="N24" i="1"/>
  <c r="S24" i="1" s="1"/>
  <c r="U23" i="1"/>
  <c r="T23" i="1"/>
  <c r="P23" i="1"/>
  <c r="O23" i="1"/>
  <c r="N23" i="1"/>
  <c r="S23" i="1" s="1"/>
  <c r="U22" i="1"/>
  <c r="T22" i="1"/>
  <c r="P22" i="1"/>
  <c r="O22" i="1"/>
  <c r="N22" i="1"/>
  <c r="S22" i="1" s="1"/>
  <c r="U21" i="1"/>
  <c r="T21" i="1"/>
  <c r="P21" i="1"/>
  <c r="O21" i="1"/>
  <c r="N21" i="1"/>
  <c r="S21" i="1" s="1"/>
  <c r="U20" i="1"/>
  <c r="T20" i="1"/>
  <c r="P20" i="1"/>
  <c r="O20" i="1"/>
  <c r="N20" i="1"/>
  <c r="S20" i="1" s="1"/>
  <c r="U19" i="1"/>
  <c r="T19" i="1"/>
  <c r="P19" i="1"/>
  <c r="O19" i="1"/>
  <c r="N19" i="1"/>
  <c r="S19" i="1" s="1"/>
  <c r="U18" i="1"/>
  <c r="T18" i="1"/>
  <c r="P18" i="1"/>
  <c r="O18" i="1"/>
  <c r="N18" i="1"/>
  <c r="S18" i="1" s="1"/>
  <c r="U17" i="1"/>
  <c r="T17" i="1"/>
  <c r="P17" i="1"/>
  <c r="Q17" i="1" s="1"/>
  <c r="R17" i="1" s="1"/>
  <c r="O17" i="1"/>
  <c r="N17" i="1"/>
  <c r="S17" i="1" s="1"/>
  <c r="U16" i="1"/>
  <c r="T16" i="1"/>
  <c r="P16" i="1"/>
  <c r="O16" i="1"/>
  <c r="N16" i="1"/>
  <c r="S16" i="1" s="1"/>
  <c r="U15" i="1"/>
  <c r="T15" i="1"/>
  <c r="P15" i="1"/>
  <c r="O15" i="1"/>
  <c r="N15" i="1"/>
  <c r="S15" i="1" s="1"/>
  <c r="U14" i="1"/>
  <c r="T14" i="1"/>
  <c r="P14" i="1"/>
  <c r="O14" i="1"/>
  <c r="N14" i="1"/>
  <c r="S14" i="1" s="1"/>
  <c r="U13" i="1"/>
  <c r="T13" i="1"/>
  <c r="P13" i="1"/>
  <c r="O13" i="1"/>
  <c r="N13" i="1"/>
  <c r="S13" i="1" s="1"/>
  <c r="U12" i="1"/>
  <c r="T12" i="1"/>
  <c r="P12" i="1"/>
  <c r="O12" i="1"/>
  <c r="N12" i="1"/>
  <c r="S12" i="1" s="1"/>
  <c r="U11" i="1"/>
  <c r="T11" i="1"/>
  <c r="P11" i="1"/>
  <c r="O11" i="1"/>
  <c r="N11" i="1"/>
  <c r="S11" i="1" s="1"/>
  <c r="U10" i="1"/>
  <c r="T10" i="1"/>
  <c r="P10" i="1"/>
  <c r="Q10" i="1" s="1"/>
  <c r="R10" i="1" s="1"/>
  <c r="O10" i="1"/>
  <c r="N10" i="1"/>
  <c r="S10" i="1" s="1"/>
  <c r="U9" i="1"/>
  <c r="T9" i="1"/>
  <c r="P9" i="1"/>
  <c r="O9" i="1"/>
  <c r="N9" i="1"/>
  <c r="S9" i="1" s="1"/>
  <c r="U8" i="1"/>
  <c r="T8" i="1"/>
  <c r="P8" i="1"/>
  <c r="O8" i="1"/>
  <c r="N8" i="1"/>
  <c r="S8" i="1" s="1"/>
  <c r="U7" i="1"/>
  <c r="T7" i="1"/>
  <c r="P7" i="1"/>
  <c r="O7" i="1"/>
  <c r="N7" i="1"/>
  <c r="S7" i="1" s="1"/>
  <c r="Q11" i="1" l="1"/>
  <c r="R11" i="1" s="1"/>
  <c r="Q23" i="1"/>
  <c r="R23" i="1" s="1"/>
  <c r="Q22" i="1"/>
  <c r="R22" i="1" s="1"/>
  <c r="Q16" i="1"/>
  <c r="R16" i="1" s="1"/>
  <c r="Q20" i="1"/>
  <c r="R20" i="1" s="1"/>
  <c r="Q25" i="1"/>
  <c r="R25" i="1" s="1"/>
  <c r="Q15" i="1"/>
  <c r="R15" i="1" s="1"/>
  <c r="Q8" i="1"/>
  <c r="R8" i="1" s="1"/>
  <c r="Q13" i="1"/>
  <c r="R13" i="1" s="1"/>
  <c r="Q18" i="1"/>
  <c r="R18" i="1" s="1"/>
  <c r="Q14" i="1"/>
  <c r="R14" i="1" s="1"/>
  <c r="Q26" i="1"/>
  <c r="R26" i="1" s="1"/>
  <c r="Q9" i="1"/>
  <c r="R9" i="1" s="1"/>
  <c r="Q7" i="1"/>
  <c r="R7" i="1" s="1"/>
  <c r="Q19" i="1"/>
  <c r="R19" i="1" s="1"/>
  <c r="Q21" i="1"/>
  <c r="R21" i="1" s="1"/>
  <c r="Q12" i="1"/>
  <c r="R12" i="1" s="1"/>
  <c r="Q24" i="1"/>
  <c r="R24" i="1" s="1"/>
  <c r="U38" i="1"/>
  <c r="T38" i="1"/>
  <c r="P38" i="1"/>
  <c r="O38" i="1"/>
  <c r="N38" i="1"/>
  <c r="S38" i="1" s="1"/>
  <c r="U37" i="1"/>
  <c r="T37" i="1"/>
  <c r="P37" i="1"/>
  <c r="O37" i="1"/>
  <c r="N37" i="1"/>
  <c r="S37" i="1" s="1"/>
  <c r="U36" i="1"/>
  <c r="T36" i="1"/>
  <c r="P36" i="1"/>
  <c r="O36" i="1"/>
  <c r="N36" i="1"/>
  <c r="S36" i="1" s="1"/>
  <c r="U35" i="1"/>
  <c r="T35" i="1"/>
  <c r="P35" i="1"/>
  <c r="O35" i="1"/>
  <c r="N35" i="1"/>
  <c r="S35" i="1" s="1"/>
  <c r="U34" i="1"/>
  <c r="T34" i="1"/>
  <c r="P34" i="1"/>
  <c r="O34" i="1"/>
  <c r="N34" i="1"/>
  <c r="S34" i="1" s="1"/>
  <c r="U33" i="1"/>
  <c r="T33" i="1"/>
  <c r="P33" i="1"/>
  <c r="O33" i="1"/>
  <c r="N33" i="1"/>
  <c r="S33" i="1" s="1"/>
  <c r="U32" i="1"/>
  <c r="T32" i="1"/>
  <c r="P32" i="1"/>
  <c r="O32" i="1"/>
  <c r="N32" i="1"/>
  <c r="S32" i="1" s="1"/>
  <c r="U31" i="1"/>
  <c r="T31" i="1"/>
  <c r="P31" i="1"/>
  <c r="O31" i="1"/>
  <c r="N31" i="1"/>
  <c r="S31" i="1" s="1"/>
  <c r="U30" i="1"/>
  <c r="T30" i="1"/>
  <c r="P30" i="1"/>
  <c r="O30" i="1"/>
  <c r="N30" i="1"/>
  <c r="S30" i="1" s="1"/>
  <c r="U29" i="1"/>
  <c r="T29" i="1"/>
  <c r="P29" i="1"/>
  <c r="O29" i="1"/>
  <c r="N29" i="1"/>
  <c r="S29" i="1" s="1"/>
  <c r="U28" i="1"/>
  <c r="T28" i="1"/>
  <c r="P28" i="1"/>
  <c r="O28" i="1"/>
  <c r="N28" i="1"/>
  <c r="S28" i="1" s="1"/>
  <c r="U27" i="1"/>
  <c r="T27" i="1"/>
  <c r="P27" i="1"/>
  <c r="O27" i="1"/>
  <c r="N27" i="1"/>
  <c r="S27" i="1" s="1"/>
  <c r="U47" i="1"/>
  <c r="T47" i="1"/>
  <c r="P47" i="1"/>
  <c r="O47" i="1"/>
  <c r="N47" i="1"/>
  <c r="S47" i="1" s="1"/>
  <c r="U46" i="1"/>
  <c r="T46" i="1"/>
  <c r="P46" i="1"/>
  <c r="O46" i="1"/>
  <c r="N46" i="1"/>
  <c r="S46" i="1" s="1"/>
  <c r="U45" i="1"/>
  <c r="T45" i="1"/>
  <c r="P45" i="1"/>
  <c r="O45" i="1"/>
  <c r="N45" i="1"/>
  <c r="S45" i="1" s="1"/>
  <c r="U44" i="1"/>
  <c r="T44" i="1"/>
  <c r="P44" i="1"/>
  <c r="O44" i="1"/>
  <c r="N44" i="1"/>
  <c r="S44" i="1" s="1"/>
  <c r="U43" i="1"/>
  <c r="T43" i="1"/>
  <c r="P43" i="1"/>
  <c r="O43" i="1"/>
  <c r="N43" i="1"/>
  <c r="S43" i="1" s="1"/>
  <c r="U42" i="1"/>
  <c r="T42" i="1"/>
  <c r="P42" i="1"/>
  <c r="O42" i="1"/>
  <c r="N42" i="1"/>
  <c r="S42" i="1" s="1"/>
  <c r="U41" i="1"/>
  <c r="T41" i="1"/>
  <c r="P41" i="1"/>
  <c r="O41" i="1"/>
  <c r="N41" i="1"/>
  <c r="S41" i="1" s="1"/>
  <c r="U40" i="1"/>
  <c r="T40" i="1"/>
  <c r="P40" i="1"/>
  <c r="O40" i="1"/>
  <c r="N40" i="1"/>
  <c r="S40" i="1" s="1"/>
  <c r="U39" i="1"/>
  <c r="T39" i="1"/>
  <c r="P39" i="1"/>
  <c r="O39" i="1"/>
  <c r="N39" i="1"/>
  <c r="S39" i="1" s="1"/>
  <c r="Q29" i="1" l="1"/>
  <c r="R29" i="1" s="1"/>
  <c r="U48" i="1"/>
  <c r="Q39" i="1"/>
  <c r="R39" i="1" s="1"/>
  <c r="Q32" i="1"/>
  <c r="R32" i="1" s="1"/>
  <c r="Q28" i="1"/>
  <c r="R28" i="1" s="1"/>
  <c r="Q35" i="1"/>
  <c r="R35" i="1" s="1"/>
  <c r="Q38" i="1"/>
  <c r="R38" i="1" s="1"/>
  <c r="Q30" i="1"/>
  <c r="R30" i="1" s="1"/>
  <c r="Q37" i="1"/>
  <c r="R37" i="1" s="1"/>
  <c r="Q45" i="1"/>
  <c r="R45" i="1" s="1"/>
  <c r="Q31" i="1"/>
  <c r="R31" i="1" s="1"/>
  <c r="Q33" i="1"/>
  <c r="R33" i="1" s="1"/>
  <c r="Q27" i="1"/>
  <c r="R27" i="1" s="1"/>
  <c r="Q43" i="1"/>
  <c r="R43" i="1" s="1"/>
  <c r="Q41" i="1"/>
  <c r="R41" i="1" s="1"/>
  <c r="Q46" i="1"/>
  <c r="R46" i="1" s="1"/>
  <c r="Q44" i="1"/>
  <c r="R44" i="1" s="1"/>
  <c r="Q34" i="1"/>
  <c r="R34" i="1" s="1"/>
  <c r="Q36" i="1"/>
  <c r="R36" i="1" s="1"/>
  <c r="Q47" i="1"/>
  <c r="R47" i="1" s="1"/>
  <c r="Q40" i="1"/>
  <c r="R40" i="1" s="1"/>
  <c r="Q42" i="1"/>
  <c r="R42" i="1" s="1"/>
</calcChain>
</file>

<file path=xl/sharedStrings.xml><?xml version="1.0" encoding="utf-8"?>
<sst xmlns="http://schemas.openxmlformats.org/spreadsheetml/2006/main" count="116" uniqueCount="56">
  <si>
    <t>№ п/п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</si>
  <si>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</si>
  <si>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</si>
  <si>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</si>
  <si>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</si>
  <si>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</si>
  <si>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</si>
  <si>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</si>
  <si>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</si>
  <si>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</si>
  <si>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</si>
  <si>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Кол-во</t>
  </si>
  <si>
    <t>Цена за ед.изм.</t>
  </si>
  <si>
    <t>РК</t>
  </si>
  <si>
    <t>%</t>
  </si>
  <si>
    <t>РК с %</t>
  </si>
  <si>
    <r>
      <t xml:space="preserve">Директор ФИЦ ПХФ и МХ РАН  </t>
    </r>
    <r>
      <rPr>
        <u/>
        <sz val="11"/>
        <rFont val="Times New Roman"/>
        <family val="1"/>
        <charset val="204"/>
      </rPr>
      <t>____________</t>
    </r>
    <r>
      <rPr>
        <sz val="11"/>
        <rFont val="Times New Roman"/>
        <family val="1"/>
        <charset val="204"/>
      </rPr>
      <t>__  Голосов Е.В.</t>
    </r>
  </si>
  <si>
    <t>Ед. изм.</t>
  </si>
  <si>
    <t>*Цена за ед. товара</t>
  </si>
  <si>
    <t>ИТОГО:</t>
  </si>
  <si>
    <t xml:space="preserve">                    (должность)                                         подписано ЭЦП                (расшифровка подписи)</t>
  </si>
  <si>
    <t xml:space="preserve">ОБОСНОВАНИЕ ЦЕНЫ КОНТРАКТА
</t>
  </si>
  <si>
    <t xml:space="preserve">Цена контракта рассчитана методом сопоставимых рыночных цен (анализа рынка).
</t>
  </si>
  <si>
    <t>* С целью эффективного использования бюджетных средств, в соответствии со ст. 34, 72 Бюджетного кодекса РФ, цена контракта с единственным поставщиком рассчитана исходя из минимального значения цены единицы.</t>
  </si>
  <si>
    <t>*Расчет цены контракта</t>
  </si>
  <si>
    <t>Расчет цены контракта</t>
  </si>
  <si>
    <t>Наименование товара</t>
  </si>
  <si>
    <t>шт.</t>
  </si>
  <si>
    <t>Лабораторная посуда и расходные материалы</t>
  </si>
  <si>
    <t>Воронка лабораторная</t>
  </si>
  <si>
    <t>уп.</t>
  </si>
  <si>
    <t>Чашка Петри</t>
  </si>
  <si>
    <t>Стаканчик для взвешивания</t>
  </si>
  <si>
    <t>Чашка</t>
  </si>
  <si>
    <t>Колба коническая со шлифом</t>
  </si>
  <si>
    <t>Колба круглодонная со шлифом</t>
  </si>
  <si>
    <t>Колба остродонная</t>
  </si>
  <si>
    <t>Колба круглодонная испарительная</t>
  </si>
  <si>
    <t xml:space="preserve"> Эксикатор</t>
  </si>
  <si>
    <t>Эксикатор</t>
  </si>
  <si>
    <t>Чашка кристаллизационная</t>
  </si>
  <si>
    <t>Флакон для пенициллина</t>
  </si>
  <si>
    <t>Пробка резиновая для пенициллиновых флаконов</t>
  </si>
  <si>
    <t>Зажим Мора</t>
  </si>
  <si>
    <t>Пробирка</t>
  </si>
  <si>
    <t xml:space="preserve">Шприц инъекционный одноразовый Типа "ЛУЕР" </t>
  </si>
  <si>
    <t>Магнит для мешалки</t>
  </si>
  <si>
    <t>Зажим для конических переходников</t>
  </si>
  <si>
    <t>Септа(прокладка) однослойная для винтовых крышек</t>
  </si>
  <si>
    <t>Дозатор пипеточный</t>
  </si>
  <si>
    <t xml:space="preserve">Наконечник к дозаторам </t>
  </si>
  <si>
    <t>Наконечник для пипеточных дозаторов</t>
  </si>
  <si>
    <t>Фильтр обеззоленный «Синяя лента»</t>
  </si>
  <si>
    <t>Контейнер для сбора биоматериалов</t>
  </si>
  <si>
    <t>Банка лабораторная</t>
  </si>
  <si>
    <t>В результате проведенного расчета стартовая цена составит    247 712 руб 82 коп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</si>
</sst>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30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333399"/>
      <name val="Calibri"/>
      <family val="2"/>
      <charset val="204"/>
    </font>
    <font>
      <b/>
      <sz val="13"/>
      <color rgb="FF333399"/>
      <name val="Calibri"/>
      <family val="2"/>
      <charset val="204"/>
    </font>
    <font>
      <b/>
      <sz val="11"/>
      <color rgb="FF3333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99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666699"/>
        <bgColor rgb="FF8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8" fillId="2" borderId="0" applyBorder="0" applyProtection="0"/>
    <xf numFmtId="0" fontId="28" fillId="3" borderId="0" applyBorder="0" applyProtection="0"/>
    <xf numFmtId="0" fontId="28" fillId="4" borderId="0" applyBorder="0" applyProtection="0"/>
    <xf numFmtId="0" fontId="28" fillId="2" borderId="0" applyBorder="0" applyProtection="0"/>
    <xf numFmtId="0" fontId="28" fillId="5" borderId="0" applyBorder="0" applyProtection="0"/>
    <xf numFmtId="0" fontId="28" fillId="3" borderId="0" applyBorder="0" applyProtection="0"/>
    <xf numFmtId="0" fontId="28" fillId="6" borderId="0" applyBorder="0" applyProtection="0"/>
    <xf numFmtId="0" fontId="28" fillId="7" borderId="0" applyBorder="0" applyProtection="0"/>
    <xf numFmtId="0" fontId="28" fillId="8" borderId="0" applyBorder="0" applyProtection="0"/>
    <xf numFmtId="0" fontId="28" fillId="6" borderId="0" applyBorder="0" applyProtection="0"/>
    <xf numFmtId="0" fontId="28" fillId="9" borderId="0" applyBorder="0" applyProtection="0"/>
    <xf numFmtId="0" fontId="28" fillId="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6" borderId="0" applyBorder="0" applyProtection="0"/>
    <xf numFmtId="0" fontId="1" fillId="10" borderId="0" applyBorder="0" applyProtection="0"/>
    <xf numFmtId="0" fontId="1" fillId="3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14" borderId="0" applyBorder="0" applyProtection="0"/>
    <xf numFmtId="0" fontId="2" fillId="3" borderId="1" applyProtection="0"/>
    <xf numFmtId="0" fontId="3" fillId="2" borderId="2" applyProtection="0"/>
    <xf numFmtId="0" fontId="4" fillId="2" borderId="1" applyProtection="0"/>
    <xf numFmtId="0" fontId="5" fillId="0" borderId="3" applyProtection="0"/>
    <xf numFmtId="0" fontId="6" fillId="0" borderId="4" applyProtection="0"/>
    <xf numFmtId="0" fontId="7" fillId="0" borderId="5" applyProtection="0"/>
    <xf numFmtId="0" fontId="7" fillId="0" borderId="0" applyBorder="0" applyProtection="0"/>
    <xf numFmtId="0" fontId="8" fillId="0" borderId="6" applyProtection="0"/>
    <xf numFmtId="0" fontId="9" fillId="15" borderId="7" applyProtection="0"/>
    <xf numFmtId="0" fontId="10" fillId="0" borderId="0" applyBorder="0" applyProtection="0"/>
    <xf numFmtId="0" fontId="11" fillId="8" borderId="0" applyBorder="0" applyProtection="0"/>
    <xf numFmtId="0" fontId="12" fillId="0" borderId="0"/>
    <xf numFmtId="0" fontId="13" fillId="0" borderId="0"/>
    <xf numFmtId="0" fontId="14" fillId="16" borderId="0" applyBorder="0" applyProtection="0"/>
    <xf numFmtId="0" fontId="15" fillId="0" borderId="0" applyBorder="0" applyProtection="0"/>
    <xf numFmtId="0" fontId="13" fillId="4" borderId="8" applyProtection="0"/>
    <xf numFmtId="0" fontId="16" fillId="0" borderId="9" applyProtection="0"/>
    <xf numFmtId="0" fontId="17" fillId="0" borderId="0" applyBorder="0" applyProtection="0"/>
    <xf numFmtId="0" fontId="18" fillId="17" borderId="0" applyBorder="0" applyProtection="0"/>
  </cellStyleXfs>
  <cellXfs count="42">
    <xf numFmtId="0" fontId="0" fillId="0" borderId="0" xfId="0"/>
    <xf numFmtId="0" fontId="19" fillId="0" borderId="0" xfId="0" applyFont="1" applyFill="1"/>
    <xf numFmtId="0" fontId="0" fillId="0" borderId="0" xfId="0" applyFill="1"/>
    <xf numFmtId="164" fontId="22" fillId="0" borderId="11" xfId="0" applyNumberFormat="1" applyFont="1" applyFill="1" applyBorder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/>
    <xf numFmtId="0" fontId="25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center"/>
    </xf>
    <xf numFmtId="0" fontId="25" fillId="0" borderId="0" xfId="0" applyFont="1" applyFill="1"/>
    <xf numFmtId="164" fontId="19" fillId="0" borderId="0" xfId="0" applyNumberFormat="1" applyFont="1" applyFill="1"/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164" fontId="23" fillId="0" borderId="1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5" fillId="0" borderId="0" xfId="0" applyNumberFormat="1" applyFont="1" applyFill="1" applyBorder="1" applyAlignment="1">
      <alignment horizontal="center" vertical="top" wrapText="1"/>
    </xf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right" vertical="center" wrapText="1"/>
    </xf>
    <xf numFmtId="0" fontId="22" fillId="0" borderId="17" xfId="0" applyFont="1" applyFill="1" applyBorder="1" applyAlignment="1">
      <alignment horizontal="right" vertical="center" wrapText="1"/>
    </xf>
    <xf numFmtId="0" fontId="22" fillId="0" borderId="12" xfId="0" applyFont="1" applyFill="1" applyBorder="1" applyAlignment="1">
      <alignment horizontal="right" vertical="center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36"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</xdr:colOff>
      <xdr:row>50</xdr:row>
      <xdr:rowOff>2</xdr:rowOff>
    </xdr:from>
    <xdr:to>
      <xdr:col>13</xdr:col>
      <xdr:colOff>19050</xdr:colOff>
      <xdr:row>50</xdr:row>
      <xdr:rowOff>352426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314325" y="21440777"/>
          <a:ext cx="7877175" cy="352424"/>
        </a:xfrm>
        <a:prstGeom prst="rect">
          <a:avLst/>
        </a:prstGeom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5"/>
  <sheetViews>
    <sheetView tabSelected="1" zoomScaleNormal="100" workbookViewId="0">
      <pane ySplit="1" topLeftCell="A2" activePane="bottomLeft" state="frozen"/>
      <selection pane="bottomLeft" activeCell="E59" sqref="E59"/>
    </sheetView>
  </sheetViews>
  <sheetFormatPr defaultColWidth="9.140625" defaultRowHeight="15" x14ac:dyDescent="0.25"/>
  <cols>
    <col min="1" max="1" width="4.28515625" style="1" customWidth="1"/>
    <col min="2" max="2" width="57.85546875" style="1" customWidth="1"/>
    <col min="3" max="3" width="9.140625" style="1"/>
    <col min="4" max="4" width="6.42578125" style="1" customWidth="1"/>
    <col min="5" max="5" width="16" style="1" customWidth="1"/>
    <col min="6" max="6" width="14.85546875" style="1" customWidth="1"/>
    <col min="7" max="7" width="14" style="1" customWidth="1"/>
    <col min="8" max="8" width="7.28515625" style="11" hidden="1" customWidth="1"/>
    <col min="9" max="9" width="11.5703125" style="11" hidden="1" customWidth="1"/>
    <col min="10" max="13" width="9.140625" style="1" hidden="1"/>
    <col min="14" max="14" width="18.7109375" style="1" customWidth="1"/>
    <col min="15" max="15" width="7.5703125" style="1" customWidth="1"/>
    <col min="16" max="16" width="11.28515625" style="1" customWidth="1"/>
    <col min="17" max="17" width="9.28515625" style="1" customWidth="1"/>
    <col min="18" max="18" width="18.42578125" style="1" customWidth="1"/>
    <col min="19" max="19" width="16.7109375" style="1" customWidth="1"/>
    <col min="20" max="20" width="11.7109375" style="1" customWidth="1"/>
    <col min="21" max="21" width="12.140625" style="1" customWidth="1"/>
    <col min="22" max="22" width="9.28515625" style="1" customWidth="1"/>
    <col min="23" max="1024" width="9.140625" style="1"/>
    <col min="1025" max="16384" width="9.140625" style="2"/>
  </cols>
  <sheetData>
    <row r="1" spans="1:21" ht="22.5" customHeight="1" x14ac:dyDescent="0.25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1" ht="22.5" customHeight="1" x14ac:dyDescent="0.25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12.7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21" ht="21.75" customHeight="1" x14ac:dyDescent="0.25">
      <c r="A4" s="33" t="s">
        <v>22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1" ht="41.25" customHeight="1" x14ac:dyDescent="0.25">
      <c r="A5" s="28" t="s">
        <v>0</v>
      </c>
      <c r="B5" s="29" t="s">
        <v>26</v>
      </c>
      <c r="C5" s="36" t="s">
        <v>17</v>
      </c>
      <c r="D5" s="36" t="s">
        <v>11</v>
      </c>
      <c r="E5" s="3" t="s">
        <v>1</v>
      </c>
      <c r="F5" s="3" t="s">
        <v>2</v>
      </c>
      <c r="G5" s="3" t="s">
        <v>3</v>
      </c>
      <c r="H5" s="27" t="s">
        <v>4</v>
      </c>
      <c r="I5" s="27"/>
      <c r="J5" s="27"/>
      <c r="K5" s="27" t="s">
        <v>5</v>
      </c>
      <c r="L5" s="27"/>
      <c r="M5" s="27"/>
      <c r="N5" s="27" t="s">
        <v>6</v>
      </c>
      <c r="O5" s="28" t="s">
        <v>7</v>
      </c>
      <c r="P5" s="28" t="s">
        <v>8</v>
      </c>
      <c r="Q5" s="28" t="s">
        <v>9</v>
      </c>
      <c r="R5" s="28" t="s">
        <v>10</v>
      </c>
      <c r="S5" s="24" t="s">
        <v>25</v>
      </c>
      <c r="T5" s="24" t="s">
        <v>18</v>
      </c>
      <c r="U5" s="24" t="s">
        <v>24</v>
      </c>
    </row>
    <row r="6" spans="1:21" ht="39" customHeight="1" x14ac:dyDescent="0.25">
      <c r="A6" s="28"/>
      <c r="B6" s="30"/>
      <c r="C6" s="37"/>
      <c r="D6" s="37"/>
      <c r="E6" s="3" t="s">
        <v>12</v>
      </c>
      <c r="F6" s="3" t="s">
        <v>12</v>
      </c>
      <c r="G6" s="3" t="s">
        <v>12</v>
      </c>
      <c r="H6" s="3" t="s">
        <v>13</v>
      </c>
      <c r="I6" s="3" t="s">
        <v>14</v>
      </c>
      <c r="J6" s="3" t="s">
        <v>15</v>
      </c>
      <c r="K6" s="3" t="s">
        <v>13</v>
      </c>
      <c r="L6" s="3" t="s">
        <v>14</v>
      </c>
      <c r="M6" s="3" t="s">
        <v>15</v>
      </c>
      <c r="N6" s="27"/>
      <c r="O6" s="28"/>
      <c r="P6" s="28"/>
      <c r="Q6" s="28"/>
      <c r="R6" s="28"/>
      <c r="S6" s="24"/>
      <c r="T6" s="24"/>
      <c r="U6" s="24"/>
    </row>
    <row r="7" spans="1:21" ht="39" customHeight="1" x14ac:dyDescent="0.25">
      <c r="A7" s="18">
        <v>1</v>
      </c>
      <c r="B7" s="22" t="s">
        <v>54</v>
      </c>
      <c r="C7" s="17" t="s">
        <v>27</v>
      </c>
      <c r="D7" s="4">
        <v>80</v>
      </c>
      <c r="E7" s="5">
        <v>122</v>
      </c>
      <c r="F7" s="5">
        <v>136.63999999999999</v>
      </c>
      <c r="G7" s="5">
        <v>147.32</v>
      </c>
      <c r="H7" s="16"/>
      <c r="I7" s="16"/>
      <c r="J7" s="16"/>
      <c r="K7" s="16"/>
      <c r="L7" s="16"/>
      <c r="M7" s="16"/>
      <c r="N7" s="6">
        <f t="shared" ref="N7:N26" si="0">(E7+F7+G7)/3</f>
        <v>135.32</v>
      </c>
      <c r="O7" s="7">
        <f t="shared" ref="O7:O26" si="1">COUNT(E7,F7,G7,J7,M7)</f>
        <v>3</v>
      </c>
      <c r="P7" s="8">
        <f t="shared" ref="P7:P26" si="2">STDEV(E7,F7,G7,J7,M7)</f>
        <v>12.711506598354102</v>
      </c>
      <c r="Q7" s="8">
        <f t="shared" ref="Q7:Q26" si="3">P7/N7*100</f>
        <v>9.3936643499513028</v>
      </c>
      <c r="R7" s="7" t="str">
        <f t="shared" ref="R7:R26" si="4">IF(Q7&lt;33,"ОДНОРОДНЫЕ","НЕОДНОРОДНЫЕ")</f>
        <v>ОДНОРОДНЫЕ</v>
      </c>
      <c r="S7" s="6">
        <f t="shared" ref="S7:S26" si="5">D7*N7</f>
        <v>10825.599999999999</v>
      </c>
      <c r="T7" s="6">
        <f t="shared" ref="T7:T26" si="6">E7</f>
        <v>122</v>
      </c>
      <c r="U7" s="6">
        <f t="shared" ref="U7:U26" si="7">E7*D7</f>
        <v>9760</v>
      </c>
    </row>
    <row r="8" spans="1:21" ht="39" customHeight="1" x14ac:dyDescent="0.25">
      <c r="A8" s="18">
        <v>2</v>
      </c>
      <c r="B8" s="22" t="s">
        <v>54</v>
      </c>
      <c r="C8" s="17" t="s">
        <v>27</v>
      </c>
      <c r="D8" s="4">
        <v>30</v>
      </c>
      <c r="E8" s="5">
        <v>170.8</v>
      </c>
      <c r="F8" s="5">
        <v>191.3</v>
      </c>
      <c r="G8" s="5">
        <v>206.67</v>
      </c>
      <c r="H8" s="16"/>
      <c r="I8" s="16"/>
      <c r="J8" s="16"/>
      <c r="K8" s="16"/>
      <c r="L8" s="16"/>
      <c r="M8" s="16"/>
      <c r="N8" s="6">
        <f t="shared" si="0"/>
        <v>189.59</v>
      </c>
      <c r="O8" s="7">
        <f t="shared" si="1"/>
        <v>3</v>
      </c>
      <c r="P8" s="8">
        <f t="shared" si="2"/>
        <v>17.996035674558982</v>
      </c>
      <c r="Q8" s="8">
        <f t="shared" si="3"/>
        <v>9.4920806342945205</v>
      </c>
      <c r="R8" s="7" t="str">
        <f t="shared" si="4"/>
        <v>ОДНОРОДНЫЕ</v>
      </c>
      <c r="S8" s="6">
        <f t="shared" si="5"/>
        <v>5687.7</v>
      </c>
      <c r="T8" s="6">
        <f t="shared" si="6"/>
        <v>170.8</v>
      </c>
      <c r="U8" s="6">
        <f t="shared" si="7"/>
        <v>5124</v>
      </c>
    </row>
    <row r="9" spans="1:21" ht="39" customHeight="1" x14ac:dyDescent="0.25">
      <c r="A9" s="18">
        <v>3</v>
      </c>
      <c r="B9" s="22" t="s">
        <v>54</v>
      </c>
      <c r="C9" s="17" t="s">
        <v>27</v>
      </c>
      <c r="D9" s="4">
        <v>12</v>
      </c>
      <c r="E9" s="5">
        <v>402.6</v>
      </c>
      <c r="F9" s="5">
        <v>450.91</v>
      </c>
      <c r="G9" s="5">
        <v>487.15</v>
      </c>
      <c r="H9" s="16"/>
      <c r="I9" s="16"/>
      <c r="J9" s="16"/>
      <c r="K9" s="16"/>
      <c r="L9" s="16"/>
      <c r="M9" s="16"/>
      <c r="N9" s="6">
        <f t="shared" si="0"/>
        <v>446.8866666666666</v>
      </c>
      <c r="O9" s="7">
        <f t="shared" si="1"/>
        <v>3</v>
      </c>
      <c r="P9" s="8">
        <f t="shared" si="2"/>
        <v>42.418345480856885</v>
      </c>
      <c r="Q9" s="8">
        <f t="shared" si="3"/>
        <v>9.4919693615510781</v>
      </c>
      <c r="R9" s="7" t="str">
        <f t="shared" si="4"/>
        <v>ОДНОРОДНЫЕ</v>
      </c>
      <c r="S9" s="6">
        <f t="shared" si="5"/>
        <v>5362.6399999999994</v>
      </c>
      <c r="T9" s="6">
        <f t="shared" si="6"/>
        <v>402.6</v>
      </c>
      <c r="U9" s="6">
        <f t="shared" si="7"/>
        <v>4831.2000000000007</v>
      </c>
    </row>
    <row r="10" spans="1:21" ht="39" customHeight="1" x14ac:dyDescent="0.25">
      <c r="A10" s="18">
        <v>4</v>
      </c>
      <c r="B10" s="22" t="s">
        <v>54</v>
      </c>
      <c r="C10" s="17" t="s">
        <v>27</v>
      </c>
      <c r="D10" s="4">
        <v>3</v>
      </c>
      <c r="E10" s="5">
        <v>1830</v>
      </c>
      <c r="F10" s="5">
        <v>2049.6</v>
      </c>
      <c r="G10" s="5">
        <v>2214.3000000000002</v>
      </c>
      <c r="H10" s="16"/>
      <c r="I10" s="16"/>
      <c r="J10" s="16"/>
      <c r="K10" s="16"/>
      <c r="L10" s="16"/>
      <c r="M10" s="16"/>
      <c r="N10" s="6">
        <f t="shared" si="0"/>
        <v>2031.3</v>
      </c>
      <c r="O10" s="7">
        <f t="shared" si="1"/>
        <v>3</v>
      </c>
      <c r="P10" s="8">
        <f t="shared" si="2"/>
        <v>192.8024636772052</v>
      </c>
      <c r="Q10" s="8">
        <f t="shared" si="3"/>
        <v>9.4915799575249942</v>
      </c>
      <c r="R10" s="7" t="str">
        <f t="shared" si="4"/>
        <v>ОДНОРОДНЫЕ</v>
      </c>
      <c r="S10" s="6">
        <f t="shared" si="5"/>
        <v>6093.9</v>
      </c>
      <c r="T10" s="6">
        <f t="shared" si="6"/>
        <v>1830</v>
      </c>
      <c r="U10" s="6">
        <f t="shared" si="7"/>
        <v>5490</v>
      </c>
    </row>
    <row r="11" spans="1:21" ht="39" customHeight="1" x14ac:dyDescent="0.25">
      <c r="A11" s="18">
        <v>5</v>
      </c>
      <c r="B11" s="19" t="s">
        <v>31</v>
      </c>
      <c r="C11" s="17" t="s">
        <v>30</v>
      </c>
      <c r="D11" s="4">
        <v>7</v>
      </c>
      <c r="E11" s="5">
        <v>1464</v>
      </c>
      <c r="F11" s="5">
        <v>1639.68</v>
      </c>
      <c r="G11" s="5">
        <v>1771.44</v>
      </c>
      <c r="H11" s="16"/>
      <c r="I11" s="16"/>
      <c r="J11" s="16"/>
      <c r="K11" s="16"/>
      <c r="L11" s="16"/>
      <c r="M11" s="16"/>
      <c r="N11" s="6">
        <f t="shared" si="0"/>
        <v>1625.0400000000002</v>
      </c>
      <c r="O11" s="7">
        <f t="shared" si="1"/>
        <v>3</v>
      </c>
      <c r="P11" s="8">
        <f t="shared" si="2"/>
        <v>154.24197094176412</v>
      </c>
      <c r="Q11" s="8">
        <f t="shared" si="3"/>
        <v>9.4915799575249906</v>
      </c>
      <c r="R11" s="7" t="str">
        <f t="shared" si="4"/>
        <v>ОДНОРОДНЫЕ</v>
      </c>
      <c r="S11" s="6">
        <f t="shared" si="5"/>
        <v>11375.28</v>
      </c>
      <c r="T11" s="6">
        <f t="shared" si="6"/>
        <v>1464</v>
      </c>
      <c r="U11" s="6">
        <f t="shared" si="7"/>
        <v>10248</v>
      </c>
    </row>
    <row r="12" spans="1:21" ht="39" customHeight="1" x14ac:dyDescent="0.25">
      <c r="A12" s="18">
        <v>6</v>
      </c>
      <c r="B12" s="19" t="s">
        <v>31</v>
      </c>
      <c r="C12" s="17" t="s">
        <v>27</v>
      </c>
      <c r="D12" s="4">
        <v>70</v>
      </c>
      <c r="E12" s="5">
        <v>183</v>
      </c>
      <c r="F12" s="5">
        <v>204.96</v>
      </c>
      <c r="G12" s="5">
        <v>221.43</v>
      </c>
      <c r="H12" s="16"/>
      <c r="I12" s="16"/>
      <c r="J12" s="16"/>
      <c r="K12" s="16"/>
      <c r="L12" s="16"/>
      <c r="M12" s="16"/>
      <c r="N12" s="6">
        <f t="shared" si="0"/>
        <v>203.13000000000002</v>
      </c>
      <c r="O12" s="7">
        <f t="shared" si="1"/>
        <v>3</v>
      </c>
      <c r="P12" s="8">
        <f t="shared" si="2"/>
        <v>19.280246367720515</v>
      </c>
      <c r="Q12" s="8">
        <f t="shared" si="3"/>
        <v>9.4915799575249906</v>
      </c>
      <c r="R12" s="7" t="str">
        <f t="shared" si="4"/>
        <v>ОДНОРОДНЫЕ</v>
      </c>
      <c r="S12" s="6">
        <f t="shared" si="5"/>
        <v>14219.100000000002</v>
      </c>
      <c r="T12" s="6">
        <f t="shared" si="6"/>
        <v>183</v>
      </c>
      <c r="U12" s="6">
        <f t="shared" si="7"/>
        <v>12810</v>
      </c>
    </row>
    <row r="13" spans="1:21" ht="39" customHeight="1" x14ac:dyDescent="0.25">
      <c r="A13" s="18">
        <v>7</v>
      </c>
      <c r="B13" s="19" t="s">
        <v>32</v>
      </c>
      <c r="C13" s="17" t="s">
        <v>27</v>
      </c>
      <c r="D13" s="4">
        <v>10</v>
      </c>
      <c r="E13" s="5">
        <v>292.8</v>
      </c>
      <c r="F13" s="5">
        <v>327.94</v>
      </c>
      <c r="G13" s="5">
        <v>354.29</v>
      </c>
      <c r="H13" s="16"/>
      <c r="I13" s="16"/>
      <c r="J13" s="16"/>
      <c r="K13" s="16"/>
      <c r="L13" s="16"/>
      <c r="M13" s="16"/>
      <c r="N13" s="6">
        <f t="shared" si="0"/>
        <v>325.01</v>
      </c>
      <c r="O13" s="7">
        <f t="shared" si="1"/>
        <v>3</v>
      </c>
      <c r="P13" s="8">
        <f t="shared" si="2"/>
        <v>30.849533221752324</v>
      </c>
      <c r="Q13" s="8">
        <f t="shared" si="3"/>
        <v>9.4918720106311572</v>
      </c>
      <c r="R13" s="7" t="str">
        <f t="shared" si="4"/>
        <v>ОДНОРОДНЫЕ</v>
      </c>
      <c r="S13" s="6">
        <f t="shared" si="5"/>
        <v>3250.1</v>
      </c>
      <c r="T13" s="6">
        <f t="shared" si="6"/>
        <v>292.8</v>
      </c>
      <c r="U13" s="6">
        <f t="shared" si="7"/>
        <v>2928</v>
      </c>
    </row>
    <row r="14" spans="1:21" ht="39" customHeight="1" x14ac:dyDescent="0.25">
      <c r="A14" s="18">
        <v>8</v>
      </c>
      <c r="B14" s="19" t="s">
        <v>32</v>
      </c>
      <c r="C14" s="17" t="s">
        <v>27</v>
      </c>
      <c r="D14" s="4">
        <v>10</v>
      </c>
      <c r="E14" s="5">
        <v>402.6</v>
      </c>
      <c r="F14" s="5">
        <v>450.91</v>
      </c>
      <c r="G14" s="5">
        <v>487.15</v>
      </c>
      <c r="H14" s="16"/>
      <c r="I14" s="16"/>
      <c r="J14" s="16"/>
      <c r="K14" s="16"/>
      <c r="L14" s="16"/>
      <c r="M14" s="16"/>
      <c r="N14" s="6">
        <f t="shared" si="0"/>
        <v>446.8866666666666</v>
      </c>
      <c r="O14" s="7">
        <f t="shared" si="1"/>
        <v>3</v>
      </c>
      <c r="P14" s="8">
        <f t="shared" si="2"/>
        <v>42.418345480856885</v>
      </c>
      <c r="Q14" s="8">
        <f t="shared" si="3"/>
        <v>9.4919693615510781</v>
      </c>
      <c r="R14" s="7" t="str">
        <f t="shared" si="4"/>
        <v>ОДНОРОДНЫЕ</v>
      </c>
      <c r="S14" s="6">
        <f t="shared" si="5"/>
        <v>4468.8666666666659</v>
      </c>
      <c r="T14" s="6">
        <f t="shared" si="6"/>
        <v>402.6</v>
      </c>
      <c r="U14" s="6">
        <f t="shared" si="7"/>
        <v>4026</v>
      </c>
    </row>
    <row r="15" spans="1:21" ht="39" customHeight="1" x14ac:dyDescent="0.25">
      <c r="A15" s="18">
        <v>9</v>
      </c>
      <c r="B15" s="19" t="s">
        <v>32</v>
      </c>
      <c r="C15" s="17" t="s">
        <v>27</v>
      </c>
      <c r="D15" s="4">
        <v>30</v>
      </c>
      <c r="E15" s="5">
        <v>280.60000000000002</v>
      </c>
      <c r="F15" s="5">
        <v>314.27</v>
      </c>
      <c r="G15" s="5">
        <v>339.53</v>
      </c>
      <c r="H15" s="16"/>
      <c r="I15" s="16"/>
      <c r="J15" s="16"/>
      <c r="K15" s="16"/>
      <c r="L15" s="16"/>
      <c r="M15" s="16"/>
      <c r="N15" s="6">
        <f t="shared" si="0"/>
        <v>311.46666666666664</v>
      </c>
      <c r="O15" s="7">
        <f t="shared" si="1"/>
        <v>3</v>
      </c>
      <c r="P15" s="8">
        <f t="shared" si="2"/>
        <v>29.564847933539788</v>
      </c>
      <c r="Q15" s="8">
        <f t="shared" si="3"/>
        <v>9.4921386772923118</v>
      </c>
      <c r="R15" s="7" t="str">
        <f t="shared" si="4"/>
        <v>ОДНОРОДНЫЕ</v>
      </c>
      <c r="S15" s="6">
        <f t="shared" si="5"/>
        <v>9344</v>
      </c>
      <c r="T15" s="6">
        <f t="shared" si="6"/>
        <v>280.60000000000002</v>
      </c>
      <c r="U15" s="6">
        <f t="shared" si="7"/>
        <v>8418</v>
      </c>
    </row>
    <row r="16" spans="1:21" ht="39" customHeight="1" x14ac:dyDescent="0.25">
      <c r="A16" s="18">
        <v>10</v>
      </c>
      <c r="B16" s="19" t="s">
        <v>33</v>
      </c>
      <c r="C16" s="17" t="s">
        <v>27</v>
      </c>
      <c r="D16" s="4">
        <v>10</v>
      </c>
      <c r="E16" s="5">
        <v>280.60000000000002</v>
      </c>
      <c r="F16" s="5">
        <v>314.27</v>
      </c>
      <c r="G16" s="5">
        <v>339.53</v>
      </c>
      <c r="H16" s="16"/>
      <c r="I16" s="16"/>
      <c r="J16" s="16"/>
      <c r="K16" s="16"/>
      <c r="L16" s="16"/>
      <c r="M16" s="16"/>
      <c r="N16" s="6">
        <f t="shared" si="0"/>
        <v>311.46666666666664</v>
      </c>
      <c r="O16" s="7">
        <f t="shared" si="1"/>
        <v>3</v>
      </c>
      <c r="P16" s="8">
        <f t="shared" si="2"/>
        <v>29.564847933539788</v>
      </c>
      <c r="Q16" s="8">
        <f t="shared" si="3"/>
        <v>9.4921386772923118</v>
      </c>
      <c r="R16" s="7" t="str">
        <f t="shared" si="4"/>
        <v>ОДНОРОДНЫЕ</v>
      </c>
      <c r="S16" s="6">
        <f t="shared" si="5"/>
        <v>3114.6666666666665</v>
      </c>
      <c r="T16" s="6">
        <f t="shared" si="6"/>
        <v>280.60000000000002</v>
      </c>
      <c r="U16" s="6">
        <f t="shared" si="7"/>
        <v>2806</v>
      </c>
    </row>
    <row r="17" spans="1:21" ht="39" customHeight="1" x14ac:dyDescent="0.25">
      <c r="A17" s="18">
        <v>11</v>
      </c>
      <c r="B17" s="19" t="s">
        <v>33</v>
      </c>
      <c r="C17" s="17" t="s">
        <v>27</v>
      </c>
      <c r="D17" s="4">
        <v>6</v>
      </c>
      <c r="E17" s="5">
        <v>305</v>
      </c>
      <c r="F17" s="5">
        <v>341.6</v>
      </c>
      <c r="G17" s="5">
        <v>369.05</v>
      </c>
      <c r="H17" s="16"/>
      <c r="I17" s="16"/>
      <c r="J17" s="16"/>
      <c r="K17" s="16"/>
      <c r="L17" s="16"/>
      <c r="M17" s="16"/>
      <c r="N17" s="6">
        <f t="shared" si="0"/>
        <v>338.55</v>
      </c>
      <c r="O17" s="7">
        <f t="shared" si="1"/>
        <v>3</v>
      </c>
      <c r="P17" s="8">
        <f t="shared" si="2"/>
        <v>32.133743946200859</v>
      </c>
      <c r="Q17" s="8">
        <f t="shared" si="3"/>
        <v>9.4915799575249906</v>
      </c>
      <c r="R17" s="7" t="str">
        <f t="shared" si="4"/>
        <v>ОДНОРОДНЫЕ</v>
      </c>
      <c r="S17" s="6">
        <f t="shared" si="5"/>
        <v>2031.3000000000002</v>
      </c>
      <c r="T17" s="6">
        <f t="shared" si="6"/>
        <v>305</v>
      </c>
      <c r="U17" s="6">
        <f t="shared" si="7"/>
        <v>1830</v>
      </c>
    </row>
    <row r="18" spans="1:21" ht="39" customHeight="1" x14ac:dyDescent="0.25">
      <c r="A18" s="18">
        <v>12</v>
      </c>
      <c r="B18" s="20" t="s">
        <v>34</v>
      </c>
      <c r="C18" s="17" t="s">
        <v>27</v>
      </c>
      <c r="D18" s="4">
        <v>16</v>
      </c>
      <c r="E18" s="5">
        <v>671</v>
      </c>
      <c r="F18" s="5">
        <v>751.52</v>
      </c>
      <c r="G18" s="5">
        <v>811.91</v>
      </c>
      <c r="H18" s="16"/>
      <c r="I18" s="16"/>
      <c r="J18" s="16"/>
      <c r="K18" s="16"/>
      <c r="L18" s="16"/>
      <c r="M18" s="16"/>
      <c r="N18" s="6">
        <f t="shared" si="0"/>
        <v>744.81</v>
      </c>
      <c r="O18" s="7">
        <f t="shared" si="1"/>
        <v>3</v>
      </c>
      <c r="P18" s="8">
        <f t="shared" si="2"/>
        <v>70.694236681641868</v>
      </c>
      <c r="Q18" s="8">
        <f t="shared" si="3"/>
        <v>9.4915799575249906</v>
      </c>
      <c r="R18" s="7" t="str">
        <f t="shared" si="4"/>
        <v>ОДНОРОДНЫЕ</v>
      </c>
      <c r="S18" s="6">
        <f t="shared" si="5"/>
        <v>11916.96</v>
      </c>
      <c r="T18" s="6">
        <f t="shared" si="6"/>
        <v>671</v>
      </c>
      <c r="U18" s="6">
        <f t="shared" si="7"/>
        <v>10736</v>
      </c>
    </row>
    <row r="19" spans="1:21" ht="39" customHeight="1" x14ac:dyDescent="0.25">
      <c r="A19" s="18">
        <v>13</v>
      </c>
      <c r="B19" s="19" t="s">
        <v>34</v>
      </c>
      <c r="C19" s="17" t="s">
        <v>27</v>
      </c>
      <c r="D19" s="4">
        <v>12</v>
      </c>
      <c r="E19" s="5">
        <v>463.6</v>
      </c>
      <c r="F19" s="5">
        <v>519.23</v>
      </c>
      <c r="G19" s="5">
        <v>560.96</v>
      </c>
      <c r="H19" s="16"/>
      <c r="I19" s="16"/>
      <c r="J19" s="16"/>
      <c r="K19" s="16"/>
      <c r="L19" s="16"/>
      <c r="M19" s="16"/>
      <c r="N19" s="6">
        <f t="shared" si="0"/>
        <v>514.59666666666669</v>
      </c>
      <c r="O19" s="7">
        <f t="shared" si="1"/>
        <v>3</v>
      </c>
      <c r="P19" s="8">
        <f t="shared" si="2"/>
        <v>48.845094260665867</v>
      </c>
      <c r="Q19" s="8">
        <f t="shared" si="3"/>
        <v>9.4919181224128657</v>
      </c>
      <c r="R19" s="7" t="str">
        <f t="shared" si="4"/>
        <v>ОДНОРОДНЫЕ</v>
      </c>
      <c r="S19" s="6">
        <f t="shared" si="5"/>
        <v>6175.16</v>
      </c>
      <c r="T19" s="6">
        <f t="shared" si="6"/>
        <v>463.6</v>
      </c>
      <c r="U19" s="6">
        <f t="shared" si="7"/>
        <v>5563.2000000000007</v>
      </c>
    </row>
    <row r="20" spans="1:21" ht="39" customHeight="1" x14ac:dyDescent="0.25">
      <c r="A20" s="18">
        <v>14</v>
      </c>
      <c r="B20" s="19" t="s">
        <v>35</v>
      </c>
      <c r="C20" s="17" t="s">
        <v>27</v>
      </c>
      <c r="D20" s="4">
        <v>8</v>
      </c>
      <c r="E20" s="5">
        <v>732</v>
      </c>
      <c r="F20" s="5">
        <v>819.84</v>
      </c>
      <c r="G20" s="5">
        <v>885.72</v>
      </c>
      <c r="H20" s="16"/>
      <c r="I20" s="16"/>
      <c r="J20" s="16"/>
      <c r="K20" s="16"/>
      <c r="L20" s="16"/>
      <c r="M20" s="16"/>
      <c r="N20" s="6">
        <f t="shared" si="0"/>
        <v>812.5200000000001</v>
      </c>
      <c r="O20" s="7">
        <f t="shared" si="1"/>
        <v>3</v>
      </c>
      <c r="P20" s="8">
        <f t="shared" si="2"/>
        <v>77.120985470882061</v>
      </c>
      <c r="Q20" s="8">
        <f t="shared" si="3"/>
        <v>9.4915799575249906</v>
      </c>
      <c r="R20" s="7" t="str">
        <f t="shared" si="4"/>
        <v>ОДНОРОДНЫЕ</v>
      </c>
      <c r="S20" s="6">
        <f t="shared" si="5"/>
        <v>6500.1600000000008</v>
      </c>
      <c r="T20" s="6">
        <f t="shared" si="6"/>
        <v>732</v>
      </c>
      <c r="U20" s="6">
        <f t="shared" si="7"/>
        <v>5856</v>
      </c>
    </row>
    <row r="21" spans="1:21" ht="39" customHeight="1" x14ac:dyDescent="0.25">
      <c r="A21" s="18">
        <v>15</v>
      </c>
      <c r="B21" s="19" t="s">
        <v>36</v>
      </c>
      <c r="C21" s="17" t="s">
        <v>27</v>
      </c>
      <c r="D21" s="4">
        <v>10</v>
      </c>
      <c r="E21" s="5">
        <v>1159</v>
      </c>
      <c r="F21" s="5">
        <v>1298.08</v>
      </c>
      <c r="G21" s="5">
        <v>1402.39</v>
      </c>
      <c r="H21" s="16"/>
      <c r="I21" s="16"/>
      <c r="J21" s="16"/>
      <c r="K21" s="16"/>
      <c r="L21" s="16"/>
      <c r="M21" s="16"/>
      <c r="N21" s="6">
        <f t="shared" si="0"/>
        <v>1286.49</v>
      </c>
      <c r="O21" s="7">
        <f t="shared" si="1"/>
        <v>3</v>
      </c>
      <c r="P21" s="8">
        <f t="shared" si="2"/>
        <v>122.10822699556329</v>
      </c>
      <c r="Q21" s="8">
        <f t="shared" si="3"/>
        <v>9.4915799575249924</v>
      </c>
      <c r="R21" s="7" t="str">
        <f t="shared" si="4"/>
        <v>ОДНОРОДНЫЕ</v>
      </c>
      <c r="S21" s="6">
        <f t="shared" si="5"/>
        <v>12864.9</v>
      </c>
      <c r="T21" s="6">
        <f t="shared" si="6"/>
        <v>1159</v>
      </c>
      <c r="U21" s="6">
        <f t="shared" si="7"/>
        <v>11590</v>
      </c>
    </row>
    <row r="22" spans="1:21" ht="39" customHeight="1" x14ac:dyDescent="0.25">
      <c r="A22" s="18">
        <v>16</v>
      </c>
      <c r="B22" s="19" t="s">
        <v>37</v>
      </c>
      <c r="C22" s="17" t="s">
        <v>27</v>
      </c>
      <c r="D22" s="4">
        <v>10</v>
      </c>
      <c r="E22" s="5">
        <v>4758</v>
      </c>
      <c r="F22" s="5">
        <v>5328.96</v>
      </c>
      <c r="G22" s="5">
        <v>5757.18</v>
      </c>
      <c r="H22" s="16"/>
      <c r="I22" s="16"/>
      <c r="J22" s="16"/>
      <c r="K22" s="16"/>
      <c r="L22" s="16"/>
      <c r="M22" s="16"/>
      <c r="N22" s="6">
        <f t="shared" si="0"/>
        <v>5281.38</v>
      </c>
      <c r="O22" s="7">
        <f t="shared" si="1"/>
        <v>3</v>
      </c>
      <c r="P22" s="8">
        <f t="shared" si="2"/>
        <v>501.28640556073344</v>
      </c>
      <c r="Q22" s="8">
        <f t="shared" si="3"/>
        <v>9.4915799575249924</v>
      </c>
      <c r="R22" s="7" t="str">
        <f t="shared" si="4"/>
        <v>ОДНОРОДНЫЕ</v>
      </c>
      <c r="S22" s="6">
        <f t="shared" si="5"/>
        <v>52813.8</v>
      </c>
      <c r="T22" s="6">
        <f t="shared" si="6"/>
        <v>4758</v>
      </c>
      <c r="U22" s="6">
        <f t="shared" si="7"/>
        <v>47580</v>
      </c>
    </row>
    <row r="23" spans="1:21" ht="39" customHeight="1" x14ac:dyDescent="0.25">
      <c r="A23" s="18">
        <v>17</v>
      </c>
      <c r="B23" s="19" t="s">
        <v>29</v>
      </c>
      <c r="C23" s="17" t="s">
        <v>27</v>
      </c>
      <c r="D23" s="4">
        <v>10</v>
      </c>
      <c r="E23" s="5">
        <v>164.7</v>
      </c>
      <c r="F23" s="5">
        <v>184.46</v>
      </c>
      <c r="G23" s="5">
        <v>199.29</v>
      </c>
      <c r="H23" s="16"/>
      <c r="I23" s="16"/>
      <c r="J23" s="16"/>
      <c r="K23" s="16"/>
      <c r="L23" s="16"/>
      <c r="M23" s="16"/>
      <c r="N23" s="6">
        <f t="shared" si="0"/>
        <v>182.81666666666663</v>
      </c>
      <c r="O23" s="7">
        <f t="shared" si="1"/>
        <v>3</v>
      </c>
      <c r="P23" s="8">
        <f t="shared" si="2"/>
        <v>17.353455947831645</v>
      </c>
      <c r="Q23" s="8">
        <f t="shared" si="3"/>
        <v>9.4922723755118863</v>
      </c>
      <c r="R23" s="7" t="str">
        <f t="shared" si="4"/>
        <v>ОДНОРОДНЫЕ</v>
      </c>
      <c r="S23" s="6">
        <f t="shared" si="5"/>
        <v>1828.1666666666663</v>
      </c>
      <c r="T23" s="6">
        <f t="shared" si="6"/>
        <v>164.7</v>
      </c>
      <c r="U23" s="6">
        <f t="shared" si="7"/>
        <v>1647</v>
      </c>
    </row>
    <row r="24" spans="1:21" ht="39" customHeight="1" x14ac:dyDescent="0.25">
      <c r="A24" s="18">
        <v>18</v>
      </c>
      <c r="B24" s="19" t="s">
        <v>38</v>
      </c>
      <c r="C24" s="17" t="s">
        <v>27</v>
      </c>
      <c r="D24" s="4">
        <v>2</v>
      </c>
      <c r="E24" s="5">
        <v>2318</v>
      </c>
      <c r="F24" s="5">
        <v>2596.16</v>
      </c>
      <c r="G24" s="5">
        <v>2804.78</v>
      </c>
      <c r="H24" s="16"/>
      <c r="I24" s="16"/>
      <c r="J24" s="16"/>
      <c r="K24" s="16"/>
      <c r="L24" s="16"/>
      <c r="M24" s="16"/>
      <c r="N24" s="6">
        <f t="shared" si="0"/>
        <v>2572.98</v>
      </c>
      <c r="O24" s="7">
        <f t="shared" si="1"/>
        <v>3</v>
      </c>
      <c r="P24" s="8">
        <f t="shared" si="2"/>
        <v>244.21645399112657</v>
      </c>
      <c r="Q24" s="8">
        <f t="shared" si="3"/>
        <v>9.4915799575249924</v>
      </c>
      <c r="R24" s="7" t="str">
        <f t="shared" si="4"/>
        <v>ОДНОРОДНЫЕ</v>
      </c>
      <c r="S24" s="6">
        <f t="shared" si="5"/>
        <v>5145.96</v>
      </c>
      <c r="T24" s="6">
        <f t="shared" si="6"/>
        <v>2318</v>
      </c>
      <c r="U24" s="6">
        <f t="shared" si="7"/>
        <v>4636</v>
      </c>
    </row>
    <row r="25" spans="1:21" ht="39" customHeight="1" x14ac:dyDescent="0.25">
      <c r="A25" s="18">
        <v>19</v>
      </c>
      <c r="B25" s="19" t="s">
        <v>39</v>
      </c>
      <c r="C25" s="17" t="s">
        <v>27</v>
      </c>
      <c r="D25" s="4">
        <v>2</v>
      </c>
      <c r="E25" s="5">
        <v>2684</v>
      </c>
      <c r="F25" s="5">
        <v>3006.08</v>
      </c>
      <c r="G25" s="5">
        <v>3247.64</v>
      </c>
      <c r="H25" s="16"/>
      <c r="I25" s="16"/>
      <c r="J25" s="16"/>
      <c r="K25" s="16"/>
      <c r="L25" s="16"/>
      <c r="M25" s="16"/>
      <c r="N25" s="6">
        <f t="shared" si="0"/>
        <v>2979.24</v>
      </c>
      <c r="O25" s="7">
        <f t="shared" si="1"/>
        <v>3</v>
      </c>
      <c r="P25" s="8">
        <f t="shared" si="2"/>
        <v>282.77694672656747</v>
      </c>
      <c r="Q25" s="8">
        <f t="shared" si="3"/>
        <v>9.4915799575249906</v>
      </c>
      <c r="R25" s="7" t="str">
        <f t="shared" si="4"/>
        <v>ОДНОРОДНЫЕ</v>
      </c>
      <c r="S25" s="6">
        <f t="shared" si="5"/>
        <v>5958.48</v>
      </c>
      <c r="T25" s="6">
        <f t="shared" si="6"/>
        <v>2684</v>
      </c>
      <c r="U25" s="6">
        <f t="shared" si="7"/>
        <v>5368</v>
      </c>
    </row>
    <row r="26" spans="1:21" ht="39" customHeight="1" x14ac:dyDescent="0.25">
      <c r="A26" s="18">
        <v>20</v>
      </c>
      <c r="B26" s="19" t="s">
        <v>40</v>
      </c>
      <c r="C26" s="17" t="s">
        <v>27</v>
      </c>
      <c r="D26" s="4">
        <v>5</v>
      </c>
      <c r="E26" s="5">
        <v>256.2</v>
      </c>
      <c r="F26" s="5">
        <v>286.94</v>
      </c>
      <c r="G26" s="5">
        <v>310</v>
      </c>
      <c r="H26" s="16"/>
      <c r="I26" s="16"/>
      <c r="J26" s="16"/>
      <c r="K26" s="16"/>
      <c r="L26" s="16"/>
      <c r="M26" s="16"/>
      <c r="N26" s="6">
        <f t="shared" si="0"/>
        <v>284.38</v>
      </c>
      <c r="O26" s="7">
        <f t="shared" si="1"/>
        <v>3</v>
      </c>
      <c r="P26" s="8">
        <f t="shared" si="2"/>
        <v>26.991205975280177</v>
      </c>
      <c r="Q26" s="8">
        <f t="shared" si="3"/>
        <v>9.4912462111541522</v>
      </c>
      <c r="R26" s="7" t="str">
        <f t="shared" si="4"/>
        <v>ОДНОРОДНЫЕ</v>
      </c>
      <c r="S26" s="6">
        <f t="shared" si="5"/>
        <v>1421.9</v>
      </c>
      <c r="T26" s="6">
        <f t="shared" si="6"/>
        <v>256.2</v>
      </c>
      <c r="U26" s="6">
        <f t="shared" si="7"/>
        <v>1281</v>
      </c>
    </row>
    <row r="27" spans="1:21" ht="39" customHeight="1" x14ac:dyDescent="0.25">
      <c r="A27" s="18">
        <v>21</v>
      </c>
      <c r="B27" s="19" t="s">
        <v>41</v>
      </c>
      <c r="C27" s="15" t="s">
        <v>27</v>
      </c>
      <c r="D27" s="4">
        <v>1040</v>
      </c>
      <c r="E27" s="5">
        <v>7.32</v>
      </c>
      <c r="F27" s="5">
        <v>8.1999999999999993</v>
      </c>
      <c r="G27" s="5">
        <v>8.86</v>
      </c>
      <c r="H27" s="14"/>
      <c r="I27" s="14"/>
      <c r="J27" s="14"/>
      <c r="K27" s="14"/>
      <c r="L27" s="14"/>
      <c r="M27" s="14"/>
      <c r="N27" s="6">
        <f t="shared" ref="N27:N38" si="8">(E27+F27+G27)/3</f>
        <v>8.1266666666666669</v>
      </c>
      <c r="O27" s="7">
        <f t="shared" ref="O27:O38" si="9">COUNT(E27,F27,G27,J27,M27)</f>
        <v>3</v>
      </c>
      <c r="P27" s="8">
        <f t="shared" ref="P27:P38" si="10">STDEV(E27,F27,G27,J27,M27)</f>
        <v>0.77261460854253372</v>
      </c>
      <c r="Q27" s="8">
        <f t="shared" ref="Q27:Q38" si="11">P27/N27*100</f>
        <v>9.5071526892026288</v>
      </c>
      <c r="R27" s="7" t="str">
        <f t="shared" ref="R27:R38" si="12">IF(Q27&lt;33,"ОДНОРОДНЫЕ","НЕОДНОРОДНЫЕ")</f>
        <v>ОДНОРОДНЫЕ</v>
      </c>
      <c r="S27" s="6">
        <f t="shared" ref="S27:S38" si="13">D27*N27</f>
        <v>8451.7333333333336</v>
      </c>
      <c r="T27" s="6">
        <f t="shared" ref="T27:T38" si="14">E27</f>
        <v>7.32</v>
      </c>
      <c r="U27" s="6">
        <f t="shared" ref="U27:U38" si="15">E27*D27</f>
        <v>7612.8</v>
      </c>
    </row>
    <row r="28" spans="1:21" ht="39" customHeight="1" x14ac:dyDescent="0.25">
      <c r="A28" s="18">
        <v>22</v>
      </c>
      <c r="B28" s="19" t="s">
        <v>42</v>
      </c>
      <c r="C28" s="15" t="s">
        <v>30</v>
      </c>
      <c r="D28" s="4">
        <v>4</v>
      </c>
      <c r="E28" s="5">
        <v>610</v>
      </c>
      <c r="F28" s="5">
        <v>683.2</v>
      </c>
      <c r="G28" s="5">
        <v>738.1</v>
      </c>
      <c r="H28" s="14"/>
      <c r="I28" s="14"/>
      <c r="J28" s="14"/>
      <c r="K28" s="14"/>
      <c r="L28" s="14"/>
      <c r="M28" s="14"/>
      <c r="N28" s="6">
        <f t="shared" si="8"/>
        <v>677.1</v>
      </c>
      <c r="O28" s="7">
        <f t="shared" si="9"/>
        <v>3</v>
      </c>
      <c r="P28" s="8">
        <f t="shared" si="10"/>
        <v>64.267487892401718</v>
      </c>
      <c r="Q28" s="8">
        <f t="shared" si="11"/>
        <v>9.4915799575249906</v>
      </c>
      <c r="R28" s="7" t="str">
        <f t="shared" si="12"/>
        <v>ОДНОРОДНЫЕ</v>
      </c>
      <c r="S28" s="6">
        <f t="shared" si="13"/>
        <v>2708.4</v>
      </c>
      <c r="T28" s="6">
        <f t="shared" si="14"/>
        <v>610</v>
      </c>
      <c r="U28" s="6">
        <f t="shared" si="15"/>
        <v>2440</v>
      </c>
    </row>
    <row r="29" spans="1:21" ht="39" customHeight="1" x14ac:dyDescent="0.25">
      <c r="A29" s="18">
        <v>23</v>
      </c>
      <c r="B29" s="19" t="s">
        <v>43</v>
      </c>
      <c r="C29" s="15" t="s">
        <v>27</v>
      </c>
      <c r="D29" s="4">
        <v>6</v>
      </c>
      <c r="E29" s="5">
        <v>366</v>
      </c>
      <c r="F29" s="5">
        <v>409.92</v>
      </c>
      <c r="G29" s="5">
        <v>442.86</v>
      </c>
      <c r="H29" s="14"/>
      <c r="I29" s="14"/>
      <c r="J29" s="14"/>
      <c r="K29" s="14"/>
      <c r="L29" s="14"/>
      <c r="M29" s="14"/>
      <c r="N29" s="6">
        <f t="shared" si="8"/>
        <v>406.26000000000005</v>
      </c>
      <c r="O29" s="7">
        <f t="shared" si="9"/>
        <v>3</v>
      </c>
      <c r="P29" s="8">
        <f t="shared" si="10"/>
        <v>38.560492735441031</v>
      </c>
      <c r="Q29" s="8">
        <f t="shared" si="11"/>
        <v>9.4915799575249906</v>
      </c>
      <c r="R29" s="7" t="str">
        <f t="shared" si="12"/>
        <v>ОДНОРОДНЫЕ</v>
      </c>
      <c r="S29" s="6">
        <f t="shared" si="13"/>
        <v>2437.5600000000004</v>
      </c>
      <c r="T29" s="6">
        <f t="shared" si="14"/>
        <v>366</v>
      </c>
      <c r="U29" s="6">
        <f t="shared" si="15"/>
        <v>2196</v>
      </c>
    </row>
    <row r="30" spans="1:21" ht="36.75" customHeight="1" x14ac:dyDescent="0.25">
      <c r="A30" s="18">
        <v>24</v>
      </c>
      <c r="B30" s="19" t="s">
        <v>44</v>
      </c>
      <c r="C30" s="15" t="s">
        <v>30</v>
      </c>
      <c r="D30" s="4">
        <v>4</v>
      </c>
      <c r="E30" s="5">
        <v>3740</v>
      </c>
      <c r="F30" s="5">
        <v>4188.8</v>
      </c>
      <c r="G30" s="5">
        <v>4525.3999999999996</v>
      </c>
      <c r="H30" s="14"/>
      <c r="I30" s="14"/>
      <c r="J30" s="14"/>
      <c r="K30" s="14"/>
      <c r="L30" s="14"/>
      <c r="M30" s="14"/>
      <c r="N30" s="6">
        <f t="shared" si="8"/>
        <v>4151.4000000000005</v>
      </c>
      <c r="O30" s="7">
        <f t="shared" si="9"/>
        <v>3</v>
      </c>
      <c r="P30" s="8">
        <f t="shared" si="10"/>
        <v>394.03345035669224</v>
      </c>
      <c r="Q30" s="8">
        <f t="shared" si="11"/>
        <v>9.4915799575249835</v>
      </c>
      <c r="R30" s="7" t="str">
        <f t="shared" si="12"/>
        <v>ОДНОРОДНЫЕ</v>
      </c>
      <c r="S30" s="6">
        <f t="shared" si="13"/>
        <v>16605.600000000002</v>
      </c>
      <c r="T30" s="6">
        <f t="shared" si="14"/>
        <v>3740</v>
      </c>
      <c r="U30" s="6">
        <f t="shared" si="15"/>
        <v>14960</v>
      </c>
    </row>
    <row r="31" spans="1:21" ht="24" customHeight="1" x14ac:dyDescent="0.25">
      <c r="A31" s="18">
        <v>25</v>
      </c>
      <c r="B31" s="19" t="s">
        <v>44</v>
      </c>
      <c r="C31" s="15" t="s">
        <v>30</v>
      </c>
      <c r="D31" s="4">
        <v>1</v>
      </c>
      <c r="E31" s="5">
        <v>1243</v>
      </c>
      <c r="F31" s="5">
        <v>1392.16</v>
      </c>
      <c r="G31" s="5">
        <v>1504.03</v>
      </c>
      <c r="H31" s="14"/>
      <c r="I31" s="14"/>
      <c r="J31" s="14"/>
      <c r="K31" s="14"/>
      <c r="L31" s="14"/>
      <c r="M31" s="14"/>
      <c r="N31" s="6">
        <f t="shared" si="8"/>
        <v>1379.7299999999998</v>
      </c>
      <c r="O31" s="7">
        <f t="shared" si="9"/>
        <v>3</v>
      </c>
      <c r="P31" s="8">
        <f t="shared" si="10"/>
        <v>130.95817614795953</v>
      </c>
      <c r="Q31" s="8">
        <f t="shared" si="11"/>
        <v>9.4915799575249906</v>
      </c>
      <c r="R31" s="7" t="str">
        <f t="shared" si="12"/>
        <v>ОДНОРОДНЫЕ</v>
      </c>
      <c r="S31" s="6">
        <f t="shared" si="13"/>
        <v>1379.7299999999998</v>
      </c>
      <c r="T31" s="6">
        <f t="shared" si="14"/>
        <v>1243</v>
      </c>
      <c r="U31" s="6">
        <f t="shared" si="15"/>
        <v>1243</v>
      </c>
    </row>
    <row r="32" spans="1:21" ht="21.75" customHeight="1" x14ac:dyDescent="0.25">
      <c r="A32" s="18">
        <v>25</v>
      </c>
      <c r="B32" s="21" t="s">
        <v>45</v>
      </c>
      <c r="C32" s="15" t="s">
        <v>27</v>
      </c>
      <c r="D32" s="4">
        <v>1000</v>
      </c>
      <c r="E32" s="5">
        <v>16.5</v>
      </c>
      <c r="F32" s="5">
        <v>18.48</v>
      </c>
      <c r="G32" s="5">
        <v>19.97</v>
      </c>
      <c r="H32" s="14"/>
      <c r="I32" s="14"/>
      <c r="J32" s="14"/>
      <c r="K32" s="14"/>
      <c r="L32" s="14"/>
      <c r="M32" s="14"/>
      <c r="N32" s="6">
        <f t="shared" si="8"/>
        <v>18.316666666666666</v>
      </c>
      <c r="O32" s="7">
        <f t="shared" si="9"/>
        <v>3</v>
      </c>
      <c r="P32" s="8">
        <f t="shared" si="10"/>
        <v>1.7407565405114327</v>
      </c>
      <c r="Q32" s="8">
        <f t="shared" si="11"/>
        <v>9.5036753804081862</v>
      </c>
      <c r="R32" s="7" t="str">
        <f t="shared" si="12"/>
        <v>ОДНОРОДНЫЕ</v>
      </c>
      <c r="S32" s="6">
        <f t="shared" si="13"/>
        <v>18316.666666666668</v>
      </c>
      <c r="T32" s="6">
        <f t="shared" si="14"/>
        <v>16.5</v>
      </c>
      <c r="U32" s="6">
        <f t="shared" si="15"/>
        <v>16500</v>
      </c>
    </row>
    <row r="33" spans="1:21" ht="42" customHeight="1" x14ac:dyDescent="0.25">
      <c r="A33" s="18">
        <v>27</v>
      </c>
      <c r="B33" s="19" t="s">
        <v>46</v>
      </c>
      <c r="C33" s="15" t="s">
        <v>27</v>
      </c>
      <c r="D33" s="4">
        <v>10</v>
      </c>
      <c r="E33" s="5">
        <v>158.6</v>
      </c>
      <c r="F33" s="5">
        <v>177.63</v>
      </c>
      <c r="G33" s="5">
        <v>191.91</v>
      </c>
      <c r="H33" s="14"/>
      <c r="I33" s="14"/>
      <c r="J33" s="14"/>
      <c r="K33" s="14"/>
      <c r="L33" s="14"/>
      <c r="M33" s="14"/>
      <c r="N33" s="6">
        <f t="shared" si="8"/>
        <v>176.04666666666665</v>
      </c>
      <c r="O33" s="7">
        <f t="shared" si="9"/>
        <v>3</v>
      </c>
      <c r="P33" s="8">
        <f t="shared" si="10"/>
        <v>16.711350434161009</v>
      </c>
      <c r="Q33" s="8">
        <f t="shared" si="11"/>
        <v>9.492568505033331</v>
      </c>
      <c r="R33" s="7" t="str">
        <f t="shared" si="12"/>
        <v>ОДНОРОДНЫЕ</v>
      </c>
      <c r="S33" s="6">
        <f t="shared" si="13"/>
        <v>1760.4666666666665</v>
      </c>
      <c r="T33" s="6">
        <f t="shared" si="14"/>
        <v>158.6</v>
      </c>
      <c r="U33" s="6">
        <f t="shared" si="15"/>
        <v>1586</v>
      </c>
    </row>
    <row r="34" spans="1:21" ht="27" customHeight="1" x14ac:dyDescent="0.25">
      <c r="A34" s="18">
        <v>28</v>
      </c>
      <c r="B34" s="19" t="s">
        <v>46</v>
      </c>
      <c r="C34" s="15" t="s">
        <v>27</v>
      </c>
      <c r="D34" s="4">
        <v>10</v>
      </c>
      <c r="E34" s="5">
        <v>244</v>
      </c>
      <c r="F34" s="5">
        <v>273.27999999999997</v>
      </c>
      <c r="G34" s="5">
        <v>295.24</v>
      </c>
      <c r="H34" s="14"/>
      <c r="I34" s="14"/>
      <c r="J34" s="14"/>
      <c r="K34" s="14"/>
      <c r="L34" s="14"/>
      <c r="M34" s="14"/>
      <c r="N34" s="6">
        <f t="shared" si="8"/>
        <v>270.83999999999997</v>
      </c>
      <c r="O34" s="7">
        <f t="shared" si="9"/>
        <v>3</v>
      </c>
      <c r="P34" s="8">
        <f t="shared" si="10"/>
        <v>25.706995156960687</v>
      </c>
      <c r="Q34" s="8">
        <f t="shared" si="11"/>
        <v>9.4915799575249924</v>
      </c>
      <c r="R34" s="7" t="str">
        <f t="shared" si="12"/>
        <v>ОДНОРОДНЫЕ</v>
      </c>
      <c r="S34" s="6">
        <f t="shared" si="13"/>
        <v>2708.3999999999996</v>
      </c>
      <c r="T34" s="6">
        <f t="shared" si="14"/>
        <v>244</v>
      </c>
      <c r="U34" s="6">
        <f t="shared" si="15"/>
        <v>2440</v>
      </c>
    </row>
    <row r="35" spans="1:21" ht="15.75" customHeight="1" x14ac:dyDescent="0.25">
      <c r="A35" s="18">
        <v>29</v>
      </c>
      <c r="B35" s="19" t="s">
        <v>47</v>
      </c>
      <c r="C35" s="15" t="s">
        <v>27</v>
      </c>
      <c r="D35" s="4">
        <v>50</v>
      </c>
      <c r="E35" s="5">
        <v>79.3</v>
      </c>
      <c r="F35" s="5">
        <v>88.82</v>
      </c>
      <c r="G35" s="5">
        <v>95.95</v>
      </c>
      <c r="H35" s="14"/>
      <c r="I35" s="14"/>
      <c r="J35" s="14"/>
      <c r="K35" s="14"/>
      <c r="L35" s="14"/>
      <c r="M35" s="14"/>
      <c r="N35" s="6">
        <f t="shared" si="8"/>
        <v>88.023333333333326</v>
      </c>
      <c r="O35" s="7">
        <f t="shared" si="9"/>
        <v>3</v>
      </c>
      <c r="P35" s="8">
        <f t="shared" si="10"/>
        <v>8.3535401676973677</v>
      </c>
      <c r="Q35" s="8">
        <f t="shared" si="11"/>
        <v>9.4901429556905761</v>
      </c>
      <c r="R35" s="7" t="str">
        <f t="shared" si="12"/>
        <v>ОДНОРОДНЫЕ</v>
      </c>
      <c r="S35" s="6">
        <f t="shared" si="13"/>
        <v>4401.1666666666661</v>
      </c>
      <c r="T35" s="6">
        <f t="shared" si="14"/>
        <v>79.3</v>
      </c>
      <c r="U35" s="6">
        <f t="shared" si="15"/>
        <v>3965</v>
      </c>
    </row>
    <row r="36" spans="1:21" ht="37.5" customHeight="1" x14ac:dyDescent="0.25">
      <c r="A36" s="18">
        <v>30</v>
      </c>
      <c r="B36" s="19" t="s">
        <v>47</v>
      </c>
      <c r="C36" s="15" t="s">
        <v>27</v>
      </c>
      <c r="D36" s="4">
        <v>20</v>
      </c>
      <c r="E36" s="5">
        <v>118.34</v>
      </c>
      <c r="F36" s="5">
        <v>132.54</v>
      </c>
      <c r="G36" s="5">
        <v>143.19</v>
      </c>
      <c r="H36" s="14"/>
      <c r="I36" s="14"/>
      <c r="J36" s="14"/>
      <c r="K36" s="14"/>
      <c r="L36" s="14"/>
      <c r="M36" s="14"/>
      <c r="N36" s="6">
        <f t="shared" si="8"/>
        <v>131.35666666666665</v>
      </c>
      <c r="O36" s="7">
        <f t="shared" si="9"/>
        <v>3</v>
      </c>
      <c r="P36" s="8">
        <f t="shared" si="10"/>
        <v>12.46719027420907</v>
      </c>
      <c r="Q36" s="8">
        <f t="shared" si="11"/>
        <v>9.4910982370206334</v>
      </c>
      <c r="R36" s="7" t="str">
        <f t="shared" si="12"/>
        <v>ОДНОРОДНЫЕ</v>
      </c>
      <c r="S36" s="6">
        <f t="shared" si="13"/>
        <v>2627.1333333333332</v>
      </c>
      <c r="T36" s="6">
        <f t="shared" si="14"/>
        <v>118.34</v>
      </c>
      <c r="U36" s="6">
        <f t="shared" si="15"/>
        <v>2366.8000000000002</v>
      </c>
    </row>
    <row r="37" spans="1:21" ht="35.25" customHeight="1" x14ac:dyDescent="0.25">
      <c r="A37" s="18">
        <v>31</v>
      </c>
      <c r="B37" s="20" t="s">
        <v>47</v>
      </c>
      <c r="C37" s="15" t="s">
        <v>27</v>
      </c>
      <c r="D37" s="4">
        <v>10</v>
      </c>
      <c r="E37" s="5">
        <v>183</v>
      </c>
      <c r="F37" s="5">
        <v>204.96</v>
      </c>
      <c r="G37" s="5">
        <v>221.43</v>
      </c>
      <c r="H37" s="14"/>
      <c r="I37" s="14"/>
      <c r="J37" s="14"/>
      <c r="K37" s="14"/>
      <c r="L37" s="14"/>
      <c r="M37" s="14"/>
      <c r="N37" s="6">
        <f t="shared" si="8"/>
        <v>203.13000000000002</v>
      </c>
      <c r="O37" s="7">
        <f t="shared" si="9"/>
        <v>3</v>
      </c>
      <c r="P37" s="8">
        <f t="shared" si="10"/>
        <v>19.280246367720515</v>
      </c>
      <c r="Q37" s="8">
        <f t="shared" si="11"/>
        <v>9.4915799575249906</v>
      </c>
      <c r="R37" s="7" t="str">
        <f t="shared" si="12"/>
        <v>ОДНОРОДНЫЕ</v>
      </c>
      <c r="S37" s="6">
        <f t="shared" si="13"/>
        <v>2031.3000000000002</v>
      </c>
      <c r="T37" s="6">
        <f t="shared" si="14"/>
        <v>183</v>
      </c>
      <c r="U37" s="6">
        <f t="shared" si="15"/>
        <v>1830</v>
      </c>
    </row>
    <row r="38" spans="1:21" ht="27" customHeight="1" x14ac:dyDescent="0.25">
      <c r="A38" s="18">
        <v>32</v>
      </c>
      <c r="B38" s="19" t="s">
        <v>48</v>
      </c>
      <c r="C38" s="15" t="s">
        <v>30</v>
      </c>
      <c r="D38" s="4">
        <v>2</v>
      </c>
      <c r="E38" s="5">
        <v>1464</v>
      </c>
      <c r="F38" s="5">
        <v>1639.68</v>
      </c>
      <c r="G38" s="5">
        <v>1771.44</v>
      </c>
      <c r="H38" s="14"/>
      <c r="I38" s="14"/>
      <c r="J38" s="14"/>
      <c r="K38" s="14"/>
      <c r="L38" s="14"/>
      <c r="M38" s="14"/>
      <c r="N38" s="6">
        <f t="shared" si="8"/>
        <v>1625.0400000000002</v>
      </c>
      <c r="O38" s="7">
        <f t="shared" si="9"/>
        <v>3</v>
      </c>
      <c r="P38" s="8">
        <f t="shared" si="10"/>
        <v>154.24197094176412</v>
      </c>
      <c r="Q38" s="8">
        <f t="shared" si="11"/>
        <v>9.4915799575249906</v>
      </c>
      <c r="R38" s="7" t="str">
        <f t="shared" si="12"/>
        <v>ОДНОРОДНЫЕ</v>
      </c>
      <c r="S38" s="6">
        <f t="shared" si="13"/>
        <v>3250.0800000000004</v>
      </c>
      <c r="T38" s="6">
        <f t="shared" si="14"/>
        <v>1464</v>
      </c>
      <c r="U38" s="6">
        <f t="shared" si="15"/>
        <v>2928</v>
      </c>
    </row>
    <row r="39" spans="1:21" ht="12.75" customHeight="1" x14ac:dyDescent="0.25">
      <c r="A39" s="18">
        <v>33</v>
      </c>
      <c r="B39" s="19" t="s">
        <v>49</v>
      </c>
      <c r="C39" s="15" t="s">
        <v>27</v>
      </c>
      <c r="D39" s="4">
        <v>4</v>
      </c>
      <c r="E39" s="5">
        <v>1900</v>
      </c>
      <c r="F39" s="5">
        <v>2128</v>
      </c>
      <c r="G39" s="5">
        <v>2299</v>
      </c>
      <c r="H39" s="14"/>
      <c r="I39" s="14"/>
      <c r="J39" s="14"/>
      <c r="K39" s="14"/>
      <c r="L39" s="14"/>
      <c r="M39" s="14"/>
      <c r="N39" s="6">
        <f t="shared" ref="N39:N47" si="16">(E39+F39+G39)/3</f>
        <v>2109</v>
      </c>
      <c r="O39" s="7">
        <f t="shared" ref="O39:O47" si="17">COUNT(E39,F39,G39,J39,M39)</f>
        <v>3</v>
      </c>
      <c r="P39" s="8">
        <f t="shared" ref="P39:P47" si="18">STDEV(E39,F39,G39,J39,M39)</f>
        <v>200.17742130420203</v>
      </c>
      <c r="Q39" s="8">
        <f t="shared" ref="Q39:Q47" si="19">P39/N39*100</f>
        <v>9.4915799575249906</v>
      </c>
      <c r="R39" s="7" t="str">
        <f t="shared" ref="R39:R47" si="20">IF(Q39&lt;33,"ОДНОРОДНЫЕ","НЕОДНОРОДНЫЕ")</f>
        <v>ОДНОРОДНЫЕ</v>
      </c>
      <c r="S39" s="6">
        <f t="shared" ref="S39:S47" si="21">D39*N39</f>
        <v>8436</v>
      </c>
      <c r="T39" s="6">
        <f t="shared" ref="T39:T47" si="22">E39</f>
        <v>1900</v>
      </c>
      <c r="U39" s="6">
        <f t="shared" ref="U39:U47" si="23">E39*D39</f>
        <v>7600</v>
      </c>
    </row>
    <row r="40" spans="1:21" ht="35.25" customHeight="1" x14ac:dyDescent="0.25">
      <c r="A40" s="18">
        <v>34</v>
      </c>
      <c r="B40" s="19" t="s">
        <v>49</v>
      </c>
      <c r="C40" s="15" t="s">
        <v>27</v>
      </c>
      <c r="D40" s="4">
        <v>1</v>
      </c>
      <c r="E40" s="5">
        <v>1900</v>
      </c>
      <c r="F40" s="5">
        <v>2128</v>
      </c>
      <c r="G40" s="5">
        <v>2299</v>
      </c>
      <c r="H40" s="14"/>
      <c r="I40" s="14"/>
      <c r="J40" s="14"/>
      <c r="K40" s="14"/>
      <c r="L40" s="14"/>
      <c r="M40" s="14"/>
      <c r="N40" s="6">
        <f t="shared" si="16"/>
        <v>2109</v>
      </c>
      <c r="O40" s="7">
        <f t="shared" si="17"/>
        <v>3</v>
      </c>
      <c r="P40" s="8">
        <f t="shared" si="18"/>
        <v>200.17742130420203</v>
      </c>
      <c r="Q40" s="8">
        <f t="shared" si="19"/>
        <v>9.4915799575249906</v>
      </c>
      <c r="R40" s="7" t="str">
        <f t="shared" si="20"/>
        <v>ОДНОРОДНЫЕ</v>
      </c>
      <c r="S40" s="6">
        <f t="shared" si="21"/>
        <v>2109</v>
      </c>
      <c r="T40" s="6">
        <f t="shared" si="22"/>
        <v>1900</v>
      </c>
      <c r="U40" s="6">
        <f t="shared" si="23"/>
        <v>1900</v>
      </c>
    </row>
    <row r="41" spans="1:21" ht="35.25" customHeight="1" x14ac:dyDescent="0.25">
      <c r="A41" s="18">
        <v>35</v>
      </c>
      <c r="B41" s="19" t="s">
        <v>49</v>
      </c>
      <c r="C41" s="15" t="s">
        <v>27</v>
      </c>
      <c r="D41" s="4">
        <v>1</v>
      </c>
      <c r="E41" s="5">
        <v>1900</v>
      </c>
      <c r="F41" s="5">
        <v>2128</v>
      </c>
      <c r="G41" s="5">
        <v>2299</v>
      </c>
      <c r="H41" s="14"/>
      <c r="I41" s="14"/>
      <c r="J41" s="14"/>
      <c r="K41" s="14"/>
      <c r="L41" s="14"/>
      <c r="M41" s="14"/>
      <c r="N41" s="6">
        <f t="shared" si="16"/>
        <v>2109</v>
      </c>
      <c r="O41" s="7">
        <f t="shared" si="17"/>
        <v>3</v>
      </c>
      <c r="P41" s="8">
        <f t="shared" si="18"/>
        <v>200.17742130420203</v>
      </c>
      <c r="Q41" s="8">
        <f t="shared" si="19"/>
        <v>9.4915799575249906</v>
      </c>
      <c r="R41" s="7" t="str">
        <f t="shared" si="20"/>
        <v>ОДНОРОДНЫЕ</v>
      </c>
      <c r="S41" s="6">
        <f t="shared" si="21"/>
        <v>2109</v>
      </c>
      <c r="T41" s="6">
        <f t="shared" si="22"/>
        <v>1900</v>
      </c>
      <c r="U41" s="6">
        <f t="shared" si="23"/>
        <v>1900</v>
      </c>
    </row>
    <row r="42" spans="1:21" ht="35.25" customHeight="1" x14ac:dyDescent="0.25">
      <c r="A42" s="18">
        <v>36</v>
      </c>
      <c r="B42" s="19" t="s">
        <v>50</v>
      </c>
      <c r="C42" s="15" t="s">
        <v>30</v>
      </c>
      <c r="D42" s="4">
        <v>1</v>
      </c>
      <c r="E42" s="5">
        <v>2970</v>
      </c>
      <c r="F42" s="5">
        <v>3326.4</v>
      </c>
      <c r="G42" s="5">
        <v>3593.7</v>
      </c>
      <c r="H42" s="14"/>
      <c r="I42" s="14"/>
      <c r="J42" s="14"/>
      <c r="K42" s="14"/>
      <c r="L42" s="14"/>
      <c r="M42" s="14"/>
      <c r="N42" s="6">
        <f t="shared" si="16"/>
        <v>3296.6999999999994</v>
      </c>
      <c r="O42" s="7">
        <f t="shared" si="17"/>
        <v>3</v>
      </c>
      <c r="P42" s="8">
        <f t="shared" si="18"/>
        <v>312.90891645972624</v>
      </c>
      <c r="Q42" s="8">
        <f t="shared" si="19"/>
        <v>9.4915799575249888</v>
      </c>
      <c r="R42" s="7" t="str">
        <f t="shared" si="20"/>
        <v>ОДНОРОДНЫЕ</v>
      </c>
      <c r="S42" s="6">
        <f t="shared" si="21"/>
        <v>3296.6999999999994</v>
      </c>
      <c r="T42" s="6">
        <f t="shared" si="22"/>
        <v>2970</v>
      </c>
      <c r="U42" s="6">
        <f t="shared" si="23"/>
        <v>2970</v>
      </c>
    </row>
    <row r="43" spans="1:21" ht="18" customHeight="1" x14ac:dyDescent="0.25">
      <c r="A43" s="18">
        <v>37</v>
      </c>
      <c r="B43" s="19" t="s">
        <v>51</v>
      </c>
      <c r="C43" s="15" t="s">
        <v>30</v>
      </c>
      <c r="D43" s="4">
        <v>2</v>
      </c>
      <c r="E43" s="5">
        <v>594</v>
      </c>
      <c r="F43" s="5">
        <v>665.28</v>
      </c>
      <c r="G43" s="5">
        <v>718.74</v>
      </c>
      <c r="H43" s="14"/>
      <c r="I43" s="14"/>
      <c r="J43" s="14"/>
      <c r="K43" s="14"/>
      <c r="L43" s="14"/>
      <c r="M43" s="14"/>
      <c r="N43" s="6">
        <f t="shared" si="16"/>
        <v>659.34</v>
      </c>
      <c r="O43" s="7">
        <f t="shared" si="17"/>
        <v>3</v>
      </c>
      <c r="P43" s="8">
        <f t="shared" si="18"/>
        <v>62.581783291945271</v>
      </c>
      <c r="Q43" s="8">
        <f t="shared" si="19"/>
        <v>9.4915799575249906</v>
      </c>
      <c r="R43" s="7" t="str">
        <f t="shared" si="20"/>
        <v>ОДНОРОДНЫЕ</v>
      </c>
      <c r="S43" s="6">
        <f t="shared" si="21"/>
        <v>1318.68</v>
      </c>
      <c r="T43" s="6">
        <f t="shared" si="22"/>
        <v>594</v>
      </c>
      <c r="U43" s="6">
        <f t="shared" si="23"/>
        <v>1188</v>
      </c>
    </row>
    <row r="44" spans="1:21" ht="35.25" customHeight="1" x14ac:dyDescent="0.25">
      <c r="A44" s="18">
        <v>38</v>
      </c>
      <c r="B44" s="19" t="s">
        <v>50</v>
      </c>
      <c r="C44" s="15" t="s">
        <v>30</v>
      </c>
      <c r="D44" s="4">
        <v>2</v>
      </c>
      <c r="E44" s="5">
        <v>3080</v>
      </c>
      <c r="F44" s="5">
        <v>3449.6</v>
      </c>
      <c r="G44" s="5">
        <v>3726.8</v>
      </c>
      <c r="H44" s="14"/>
      <c r="I44" s="14"/>
      <c r="J44" s="14"/>
      <c r="K44" s="14"/>
      <c r="L44" s="14"/>
      <c r="M44" s="14"/>
      <c r="N44" s="6">
        <f t="shared" si="16"/>
        <v>3418.8000000000006</v>
      </c>
      <c r="O44" s="7">
        <f t="shared" si="17"/>
        <v>3</v>
      </c>
      <c r="P44" s="8">
        <f t="shared" si="18"/>
        <v>324.49813558786445</v>
      </c>
      <c r="Q44" s="8">
        <f t="shared" si="19"/>
        <v>9.4915799575249906</v>
      </c>
      <c r="R44" s="7" t="str">
        <f t="shared" si="20"/>
        <v>ОДНОРОДНЫЕ</v>
      </c>
      <c r="S44" s="6">
        <f t="shared" si="21"/>
        <v>6837.6000000000013</v>
      </c>
      <c r="T44" s="6">
        <f t="shared" si="22"/>
        <v>3080</v>
      </c>
      <c r="U44" s="6">
        <f t="shared" si="23"/>
        <v>6160</v>
      </c>
    </row>
    <row r="45" spans="1:21" ht="30" x14ac:dyDescent="0.25">
      <c r="A45" s="18">
        <v>39</v>
      </c>
      <c r="B45" s="19" t="s">
        <v>52</v>
      </c>
      <c r="C45" s="15" t="s">
        <v>30</v>
      </c>
      <c r="D45" s="4">
        <v>1</v>
      </c>
      <c r="E45" s="5">
        <v>63.44</v>
      </c>
      <c r="F45" s="5">
        <v>71.05</v>
      </c>
      <c r="G45" s="5">
        <v>76.760000000000005</v>
      </c>
      <c r="H45" s="14"/>
      <c r="I45" s="14"/>
      <c r="J45" s="14"/>
      <c r="K45" s="14"/>
      <c r="L45" s="14"/>
      <c r="M45" s="14"/>
      <c r="N45" s="6">
        <f t="shared" si="16"/>
        <v>70.416666666666671</v>
      </c>
      <c r="O45" s="7">
        <f t="shared" si="17"/>
        <v>3</v>
      </c>
      <c r="P45" s="8">
        <f t="shared" si="18"/>
        <v>6.6825469196507239</v>
      </c>
      <c r="Q45" s="8">
        <f t="shared" si="19"/>
        <v>9.4900074598590152</v>
      </c>
      <c r="R45" s="7" t="str">
        <f t="shared" si="20"/>
        <v>ОДНОРОДНЫЕ</v>
      </c>
      <c r="S45" s="6">
        <f t="shared" si="21"/>
        <v>70.416666666666671</v>
      </c>
      <c r="T45" s="6">
        <f t="shared" si="22"/>
        <v>63.44</v>
      </c>
      <c r="U45" s="6">
        <f t="shared" si="23"/>
        <v>63.44</v>
      </c>
    </row>
    <row r="46" spans="1:21" ht="37.5" customHeight="1" x14ac:dyDescent="0.25">
      <c r="A46" s="18">
        <v>40</v>
      </c>
      <c r="B46" s="19" t="s">
        <v>52</v>
      </c>
      <c r="C46" s="15" t="s">
        <v>30</v>
      </c>
      <c r="D46" s="4">
        <v>1</v>
      </c>
      <c r="E46" s="5">
        <v>35.380000000000003</v>
      </c>
      <c r="F46" s="5">
        <v>39.630000000000003</v>
      </c>
      <c r="G46" s="5">
        <v>42.81</v>
      </c>
      <c r="H46" s="14"/>
      <c r="I46" s="14"/>
      <c r="J46" s="14"/>
      <c r="K46" s="14"/>
      <c r="L46" s="14"/>
      <c r="M46" s="14"/>
      <c r="N46" s="6">
        <f t="shared" si="16"/>
        <v>39.273333333333333</v>
      </c>
      <c r="O46" s="7">
        <f t="shared" si="17"/>
        <v>3</v>
      </c>
      <c r="P46" s="8">
        <f t="shared" si="18"/>
        <v>3.727818843953302</v>
      </c>
      <c r="Q46" s="8">
        <f t="shared" si="19"/>
        <v>9.4919848343743887</v>
      </c>
      <c r="R46" s="7" t="str">
        <f t="shared" si="20"/>
        <v>ОДНОРОДНЫЕ</v>
      </c>
      <c r="S46" s="6">
        <f t="shared" si="21"/>
        <v>39.273333333333333</v>
      </c>
      <c r="T46" s="6">
        <f t="shared" si="22"/>
        <v>35.380000000000003</v>
      </c>
      <c r="U46" s="6">
        <f t="shared" si="23"/>
        <v>35.380000000000003</v>
      </c>
    </row>
    <row r="47" spans="1:21" s="11" customFormat="1" ht="67.5" customHeight="1" x14ac:dyDescent="0.25">
      <c r="A47" s="18">
        <v>41</v>
      </c>
      <c r="B47" s="19" t="s">
        <v>53</v>
      </c>
      <c r="C47" s="15" t="s">
        <v>27</v>
      </c>
      <c r="D47" s="4">
        <v>300</v>
      </c>
      <c r="E47" s="5">
        <v>11</v>
      </c>
      <c r="F47" s="5">
        <v>12.32</v>
      </c>
      <c r="G47" s="5">
        <v>13.31</v>
      </c>
      <c r="H47" s="14"/>
      <c r="I47" s="14"/>
      <c r="J47" s="14"/>
      <c r="K47" s="14"/>
      <c r="L47" s="14"/>
      <c r="M47" s="14"/>
      <c r="N47" s="6">
        <f t="shared" si="16"/>
        <v>12.21</v>
      </c>
      <c r="O47" s="7">
        <f t="shared" si="17"/>
        <v>3</v>
      </c>
      <c r="P47" s="8">
        <f t="shared" si="18"/>
        <v>1.1589219128138015</v>
      </c>
      <c r="Q47" s="8">
        <f t="shared" si="19"/>
        <v>9.4915799575249906</v>
      </c>
      <c r="R47" s="7" t="str">
        <f t="shared" si="20"/>
        <v>ОДНОРОДНЫЕ</v>
      </c>
      <c r="S47" s="6">
        <f t="shared" si="21"/>
        <v>3663.0000000000005</v>
      </c>
      <c r="T47" s="6">
        <f t="shared" si="22"/>
        <v>11</v>
      </c>
      <c r="U47" s="6">
        <f t="shared" si="23"/>
        <v>3300</v>
      </c>
    </row>
    <row r="48" spans="1:21" ht="27.75" customHeight="1" x14ac:dyDescent="0.25">
      <c r="A48" s="38" t="s">
        <v>19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1"/>
      <c r="U48" s="6">
        <f>SUM(U7:U47)</f>
        <v>247712.81999999998</v>
      </c>
    </row>
    <row r="49" spans="1:21" x14ac:dyDescent="0.25">
      <c r="A49" s="35" t="s">
        <v>23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9"/>
      <c r="U49" s="13"/>
    </row>
    <row r="50" spans="1:21" x14ac:dyDescent="0.25">
      <c r="A50" s="25" t="s">
        <v>55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</row>
    <row r="51" spans="1:21" ht="28.5" customHeight="1" x14ac:dyDescent="0.25">
      <c r="A51" s="10"/>
      <c r="B51" s="10"/>
      <c r="C51" s="26"/>
      <c r="D51" s="26"/>
      <c r="E51" s="26"/>
      <c r="F51" s="2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21" x14ac:dyDescent="0.25">
      <c r="A52" s="34" t="s">
        <v>16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</row>
    <row r="53" spans="1:21" x14ac:dyDescent="0.25">
      <c r="A53" s="23" t="s">
        <v>20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21" x14ac:dyDescent="0.25">
      <c r="R54" s="12"/>
    </row>
    <row r="65" spans="20:21" x14ac:dyDescent="0.25">
      <c r="T65" s="11"/>
      <c r="U65" s="11"/>
    </row>
  </sheetData>
  <mergeCells count="24">
    <mergeCell ref="A1:S1"/>
    <mergeCell ref="A3:S3"/>
    <mergeCell ref="A4:S4"/>
    <mergeCell ref="A2:U2"/>
    <mergeCell ref="A52:S52"/>
    <mergeCell ref="A49:S49"/>
    <mergeCell ref="T5:T6"/>
    <mergeCell ref="U5:U6"/>
    <mergeCell ref="C5:C6"/>
    <mergeCell ref="D5:D6"/>
    <mergeCell ref="A48:T48"/>
    <mergeCell ref="K5:M5"/>
    <mergeCell ref="A53:S53"/>
    <mergeCell ref="S5:S6"/>
    <mergeCell ref="A50:S50"/>
    <mergeCell ref="C51:F51"/>
    <mergeCell ref="N5:N6"/>
    <mergeCell ref="O5:O6"/>
    <mergeCell ref="P5:P6"/>
    <mergeCell ref="Q5:Q6"/>
    <mergeCell ref="R5:R6"/>
    <mergeCell ref="A5:A6"/>
    <mergeCell ref="B5:B6"/>
    <mergeCell ref="H5:J5"/>
  </mergeCells>
  <conditionalFormatting sqref="R41 R44 R47">
    <cfRule type="expression" dxfId="35" priority="31">
      <formula>NOT(ISERROR(SEARCH("НЕ",R41)))</formula>
    </cfRule>
    <cfRule type="expression" dxfId="34" priority="32">
      <formula>NOT(ISERROR(SEARCH("ОДНОРОДНЫЕ",R41)))</formula>
    </cfRule>
    <cfRule type="expression" dxfId="33" priority="33">
      <formula>NOT(ISERROR(SEARCH("НЕОДНОРОДНЫЕ",R41)))</formula>
    </cfRule>
  </conditionalFormatting>
  <conditionalFormatting sqref="R41 R44 R47">
    <cfRule type="expression" dxfId="32" priority="34">
      <formula>NOT(ISERROR(SEARCH("НЕОДНОРОДНЫЕ",R41)))</formula>
    </cfRule>
    <cfRule type="expression" dxfId="31" priority="35">
      <formula>NOT(ISERROR(SEARCH("ОДНОРОДНЫЕ",R41)))</formula>
    </cfRule>
    <cfRule type="expression" dxfId="30" priority="36">
      <formula>NOT(ISERROR(SEARCH("НЕОДНОРОДНЫЕ",R41)))</formula>
    </cfRule>
  </conditionalFormatting>
  <conditionalFormatting sqref="R39:R40 R42:R43 R45:R46">
    <cfRule type="expression" dxfId="29" priority="25">
      <formula>NOT(ISERROR(SEARCH("НЕ",R39)))</formula>
    </cfRule>
    <cfRule type="expression" dxfId="28" priority="26">
      <formula>NOT(ISERROR(SEARCH("ОДНОРОДНЫЕ",R39)))</formula>
    </cfRule>
    <cfRule type="expression" dxfId="27" priority="27">
      <formula>NOT(ISERROR(SEARCH("НЕОДНОРОДНЫЕ",R39)))</formula>
    </cfRule>
  </conditionalFormatting>
  <conditionalFormatting sqref="R39:R40 R42:R43 R45:R46">
    <cfRule type="expression" dxfId="26" priority="28">
      <formula>NOT(ISERROR(SEARCH("НЕОДНОРОДНЫЕ",R39)))</formula>
    </cfRule>
    <cfRule type="expression" dxfId="25" priority="29">
      <formula>NOT(ISERROR(SEARCH("ОДНОРОДНЫЕ",R39)))</formula>
    </cfRule>
    <cfRule type="expression" dxfId="24" priority="30">
      <formula>NOT(ISERROR(SEARCH("НЕОДНОРОДНЫЕ",R39)))</formula>
    </cfRule>
  </conditionalFormatting>
  <conditionalFormatting sqref="R27:R38">
    <cfRule type="expression" dxfId="23" priority="19">
      <formula>NOT(ISERROR(SEARCH("НЕ",R27)))</formula>
    </cfRule>
    <cfRule type="expression" dxfId="22" priority="20">
      <formula>NOT(ISERROR(SEARCH("ОДНОРОДНЫЕ",R27)))</formula>
    </cfRule>
    <cfRule type="expression" dxfId="21" priority="21">
      <formula>NOT(ISERROR(SEARCH("НЕОДНОРОДНЫЕ",R27)))</formula>
    </cfRule>
  </conditionalFormatting>
  <conditionalFormatting sqref="R27:R38">
    <cfRule type="expression" dxfId="20" priority="22">
      <formula>NOT(ISERROR(SEARCH("НЕОДНОРОДНЫЕ",R27)))</formula>
    </cfRule>
    <cfRule type="expression" dxfId="19" priority="23">
      <formula>NOT(ISERROR(SEARCH("ОДНОРОДНЫЕ",R27)))</formula>
    </cfRule>
    <cfRule type="expression" dxfId="18" priority="24">
      <formula>NOT(ISERROR(SEARCH("НЕОДНОРОДНЫЕ",R27)))</formula>
    </cfRule>
  </conditionalFormatting>
  <conditionalFormatting sqref="R21 R24">
    <cfRule type="expression" dxfId="17" priority="13">
      <formula>NOT(ISERROR(SEARCH("НЕ",R21)))</formula>
    </cfRule>
    <cfRule type="expression" dxfId="16" priority="14">
      <formula>NOT(ISERROR(SEARCH("ОДНОРОДНЫЕ",R21)))</formula>
    </cfRule>
    <cfRule type="expression" dxfId="15" priority="15">
      <formula>NOT(ISERROR(SEARCH("НЕОДНОРОДНЫЕ",R21)))</formula>
    </cfRule>
  </conditionalFormatting>
  <conditionalFormatting sqref="R21 R24">
    <cfRule type="expression" dxfId="14" priority="16">
      <formula>NOT(ISERROR(SEARCH("НЕОДНОРОДНЫЕ",R21)))</formula>
    </cfRule>
    <cfRule type="expression" dxfId="13" priority="17">
      <formula>NOT(ISERROR(SEARCH("ОДНОРОДНЫЕ",R21)))</formula>
    </cfRule>
    <cfRule type="expression" dxfId="12" priority="18">
      <formula>NOT(ISERROR(SEARCH("НЕОДНОРОДНЫЕ",R21)))</formula>
    </cfRule>
  </conditionalFormatting>
  <conditionalFormatting sqref="R19:R20 R22:R23 R25:R26">
    <cfRule type="expression" dxfId="11" priority="7">
      <formula>NOT(ISERROR(SEARCH("НЕ",R19)))</formula>
    </cfRule>
    <cfRule type="expression" dxfId="10" priority="8">
      <formula>NOT(ISERROR(SEARCH("ОДНОРОДНЫЕ",R19)))</formula>
    </cfRule>
    <cfRule type="expression" dxfId="9" priority="9">
      <formula>NOT(ISERROR(SEARCH("НЕОДНОРОДНЫЕ",R19)))</formula>
    </cfRule>
  </conditionalFormatting>
  <conditionalFormatting sqref="R19:R20 R22:R23 R25:R26">
    <cfRule type="expression" dxfId="8" priority="10">
      <formula>NOT(ISERROR(SEARCH("НЕОДНОРОДНЫЕ",R19)))</formula>
    </cfRule>
    <cfRule type="expression" dxfId="7" priority="11">
      <formula>NOT(ISERROR(SEARCH("ОДНОРОДНЫЕ",R19)))</formula>
    </cfRule>
    <cfRule type="expression" dxfId="6" priority="12">
      <formula>NOT(ISERROR(SEARCH("НЕОДНОРОДНЫЕ",R19)))</formula>
    </cfRule>
  </conditionalFormatting>
  <conditionalFormatting sqref="R7:R18">
    <cfRule type="expression" dxfId="5" priority="1">
      <formula>NOT(ISERROR(SEARCH("НЕ",R7)))</formula>
    </cfRule>
    <cfRule type="expression" dxfId="4" priority="2">
      <formula>NOT(ISERROR(SEARCH("ОДНОРОДНЫЕ",R7)))</formula>
    </cfRule>
    <cfRule type="expression" dxfId="3" priority="3">
      <formula>NOT(ISERROR(SEARCH("НЕОДНОРОДНЫЕ",R7)))</formula>
    </cfRule>
  </conditionalFormatting>
  <conditionalFormatting sqref="R7:R18">
    <cfRule type="expression" dxfId="2" priority="4">
      <formula>NOT(ISERROR(SEARCH("НЕОДНОРОДНЫЕ",R7)))</formula>
    </cfRule>
    <cfRule type="expression" dxfId="1" priority="5">
      <formula>NOT(ISERROR(SEARCH("ОДНОРОДНЫЕ",R7)))</formula>
    </cfRule>
    <cfRule type="expression" dxfId="0" priority="6">
      <formula>NOT(ISERROR(SEARCH("НЕОДНОРОДНЫЕ",R7)))</formula>
    </cfRule>
  </conditionalFormatting>
  <pageMargins left="0.7" right="0.7" top="0.75" bottom="0.75" header="0.51180555555555496" footer="0.51180555555555496"/>
  <pageSetup paperSize="9" scale="38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" sqref="J3"/>
    </sheetView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ср.ариф.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</dc:creator>
  <cp:lastModifiedBy>User</cp:lastModifiedBy>
  <cp:revision>6</cp:revision>
  <cp:lastPrinted>2026-10-13T11:57:42Z</cp:lastPrinted>
  <dcterms:created xsi:type="dcterms:W3CDTF">2015-03-09T15:47:32Z</dcterms:created>
  <dcterms:modified xsi:type="dcterms:W3CDTF">2026-10-13T11:58:14Z</dcterms:modified>
  <dc:language>ru-RU</dc:language>
</cp:coreProperties>
</file>