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итрошенко\ЗАКУПКИ МИТРОШЕНКО\Старый комп\ЗАКУПКИ\2027\УСЛУГИ\5_Оказание услуг по междугородней связи\"/>
    </mc:Choice>
  </mc:AlternateContent>
  <bookViews>
    <workbookView xWindow="0" yWindow="0" windowWidth="24000" windowHeight="9030"/>
  </bookViews>
  <sheets>
    <sheet name="ПРИМЕР 4" sheetId="5" r:id="rId1"/>
  </sheets>
  <externalReferences>
    <externalReference r:id="rId2"/>
  </externalReferences>
  <definedNames>
    <definedName name="название" localSheetId="0">[1]Список!$A$2:$A$3</definedName>
    <definedName name="название">#REF!</definedName>
  </definedNames>
  <calcPr calcId="162913"/>
</workbook>
</file>

<file path=xl/calcChain.xml><?xml version="1.0" encoding="utf-8"?>
<calcChain xmlns="http://schemas.openxmlformats.org/spreadsheetml/2006/main">
  <c r="H12" i="5" l="1"/>
  <c r="I12" i="5" s="1"/>
  <c r="H13" i="5"/>
  <c r="I13" i="5" s="1"/>
  <c r="H14" i="5"/>
  <c r="H15" i="5"/>
  <c r="I15" i="5" s="1"/>
  <c r="H16" i="5"/>
  <c r="I16" i="5" s="1"/>
  <c r="H11" i="5"/>
  <c r="I11" i="5" s="1"/>
  <c r="I14" i="5"/>
  <c r="H17" i="5" l="1"/>
  <c r="L12" i="5" l="1"/>
  <c r="L13" i="5"/>
  <c r="J14" i="5"/>
  <c r="J15" i="5"/>
  <c r="L16" i="5"/>
  <c r="J11" i="5"/>
  <c r="L15" i="5" l="1"/>
  <c r="L14" i="5"/>
  <c r="J16" i="5"/>
  <c r="K16" i="5" s="1"/>
  <c r="J13" i="5"/>
  <c r="K13" i="5" s="1"/>
  <c r="L11" i="5"/>
  <c r="J12" i="5"/>
  <c r="K12" i="5" s="1"/>
  <c r="E17" i="5"/>
  <c r="D17" i="5"/>
  <c r="K15" i="5" l="1"/>
  <c r="L17" i="5"/>
  <c r="K14" i="5"/>
  <c r="I17" i="5"/>
  <c r="K11" i="5"/>
</calcChain>
</file>

<file path=xl/sharedStrings.xml><?xml version="1.0" encoding="utf-8"?>
<sst xmlns="http://schemas.openxmlformats.org/spreadsheetml/2006/main" count="44" uniqueCount="38">
  <si>
    <t>Среднеквадратичное отклонение</t>
  </si>
  <si>
    <t>Коэффициент вариации,%</t>
  </si>
  <si>
    <t>Ед. изм.</t>
  </si>
  <si>
    <t>ОБОСНОВАНИЕ:</t>
  </si>
  <si>
    <t>НОРМАТИВНЫЕ ЗАТРАТЫ:</t>
  </si>
  <si>
    <t>ПРЕДМЕТ КОНТРАКТА:</t>
  </si>
  <si>
    <t>ИСПОЛЬЗУЕМЫЙ МЕТОД ОПРЕДЕЛЕНИЯ ЦЕНЫ:</t>
  </si>
  <si>
    <t>метод сопоставимых рыночных цен (анализ рынка) (п.2 ст.22 Федерального закона № 44-ФЗ)</t>
  </si>
  <si>
    <t>РАСЧЕТ:</t>
  </si>
  <si>
    <t>Среднеры-ночная стоимость, руб.</t>
  </si>
  <si>
    <t>НМЦК с учетом выделенных лимитов бюджетных обязательств, рублей</t>
  </si>
  <si>
    <t>Дата подготовки расчета</t>
  </si>
  <si>
    <t>Среднее значение цены, 
руб.</t>
  </si>
  <si>
    <t>Предлагаемая  цена за 1 ед. ТРУ, руб.</t>
  </si>
  <si>
    <t>Междугородние телефонные соединения 101-600 км</t>
  </si>
  <si>
    <t>Междугородние телефонные соединения 601-1200 км</t>
  </si>
  <si>
    <t>Междугородние телефонные соединения 1201-3000 км</t>
  </si>
  <si>
    <t>Междугородние телефонные соединения 3001-5000 км</t>
  </si>
  <si>
    <t>Междугородние телефонные соединения 5001-7000 км</t>
  </si>
  <si>
    <t>Междугородные соединения с абонентами сети подвижной радиотелефонной связи всех операторов(круглосуточно)</t>
  </si>
  <si>
    <t>Тарифные зоны</t>
  </si>
  <si>
    <t xml:space="preserve">Итого       </t>
  </si>
  <si>
    <t>п. 5 Приложения к Приказу Росстата от 26.04.2017 № 299</t>
  </si>
  <si>
    <t>61.10.11.110</t>
  </si>
  <si>
    <t>Количество минут</t>
  </si>
  <si>
    <t xml:space="preserve">невозможно определить </t>
  </si>
  <si>
    <t>минута</t>
  </si>
  <si>
    <t>ОКПД2:</t>
  </si>
  <si>
    <t>предложенная цена</t>
  </si>
  <si>
    <t>с учетом ИПЦ на  товары и услуги по Омской области (август 2026 г. к маю 2026 г. – 100.449%)</t>
  </si>
  <si>
    <t>Оказание услуг по предоставлению междугородных телефонных соединений</t>
  </si>
  <si>
    <t>*Значения в графе 11 не должны превышать 33%. В противном случае совокупность значений, используемых в расчете, считается неоднородной и целесообразно провести дополнительные исследования в целях увеличения количества ценовой информации, используемой в расчетах.</t>
  </si>
  <si>
    <t>Начальная (максимальная) цена по контракту на оказание услуг по предоставлению междугородных  телефонных соединений за 1 минуту соединения рассчитана как среднее значение  из коммерческих предложений и составляет 51 рубль 26 копеек.</t>
  </si>
  <si>
    <t>цены контракта, заключаемого с единственным поставщиком (ЦК)</t>
  </si>
  <si>
    <t>Коммерческое предложение № 1</t>
  </si>
  <si>
    <t>Коммерческое предложение № 2</t>
  </si>
  <si>
    <t>Скриншот 1</t>
  </si>
  <si>
    <t>Коммерцеское предложение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</si>
</sst>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9"/>
      <color rgb="FF282A2E"/>
      <name val="Arial"/>
      <family val="2"/>
      <charset val="204"/>
    </font>
    <font>
      <u/>
      <sz val="9"/>
      <color rgb="FF282A2E"/>
      <name val="Arial"/>
      <family val="2"/>
      <charset val="204"/>
    </font>
    <font>
      <b/>
      <sz val="9"/>
      <color rgb="FF363194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2" fontId="0" fillId="0" borderId="0" xfId="0" applyNumberFormat="1"/>
    <xf numFmtId="0" fontId="3" fillId="0" borderId="2" xfId="0" applyFont="1" applyFill="1" applyBorder="1" applyAlignment="1">
      <alignment vertical="top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/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0" fontId="7" fillId="0" borderId="0" xfId="0" applyFont="1"/>
    <xf numFmtId="14" fontId="2" fillId="0" borderId="1" xfId="0" applyNumberFormat="1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18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1" fillId="0" borderId="20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18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0" xfId="0" applyFont="1" applyAlignment="1">
      <alignment horizontal="justify" wrapText="1"/>
    </xf>
    <xf numFmtId="0" fontId="1" fillId="0" borderId="0" xfId="0" applyFont="1" applyAlignment="1"/>
    <xf numFmtId="0" fontId="4" fillId="0" borderId="0" xfId="0" applyFont="1" applyAlignment="1">
      <alignment horizontal="justify" vertical="center" wrapText="1"/>
    </xf>
    <xf numFmtId="0" fontId="1" fillId="0" borderId="0" xfId="0" applyFont="1"/>
    <xf numFmtId="0" fontId="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5" fillId="0" borderId="9" xfId="0" applyFont="1" applyBorder="1" applyAlignment="1">
      <alignment wrapText="1"/>
    </xf>
    <xf numFmtId="0" fontId="1" fillId="0" borderId="10" xfId="0" applyFont="1" applyBorder="1" applyAlignment="1"/>
    <xf numFmtId="0" fontId="1" fillId="0" borderId="12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2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6" fillId="0" borderId="13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_&#1052;&#1054;&#1048;%20&#1044;&#1054;&#1050;&#1059;&#1052;&#1045;&#1053;&#1058;&#1067;\&#1047;&#1040;&#1050;&#1059;&#1055;&#1050;&#1048;\&#1055;&#1051;&#1040;&#1053;&#1048;&#1056;&#1054;&#1042;&#1040;&#1053;&#1048;&#1045;%20&#1047;&#1040;&#1050;&#1059;&#1055;&#1054;&#1050;\2019\2019_&#1056;&#1040;&#1057;&#1063;&#1045;&#1058;&#1067;%20&#1053;&#1052;&#1062;&#1050;_&#1062;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"/>
      <sheetName val="05.06_ДГУ"/>
      <sheetName val="05.06_Кондиц"/>
      <sheetName val="05.06_Пож-охр"/>
      <sheetName val="05.06_Охрана"/>
      <sheetName val="05.06_Освид лифт"/>
      <sheetName val="05.06_Эл_исп_лифт"/>
      <sheetName val="05.06_ТО_лифт"/>
      <sheetName val="05.06_ОСАГО"/>
      <sheetName val="11.12_Поверка"/>
      <sheetName val="05.06_ПК"/>
      <sheetName val="05.06_Марки"/>
      <sheetName val="07.06_ТО_Тара"/>
      <sheetName val="05.06_ТБО"/>
      <sheetName val="07.06_Дератизация"/>
      <sheetName val="07.06_Медосмотр"/>
      <sheetName val="07.06_Медосм_период"/>
      <sheetName val="05.06_бензин_МЗ"/>
      <sheetName val="05.06_бензин"/>
      <sheetName val="06.06_Техосмотр"/>
      <sheetName val="06.06_ремонт авто"/>
      <sheetName val="06.06_ТО авто"/>
      <sheetName val="06.06_Шиномон"/>
      <sheetName val="06.06_Мойка"/>
      <sheetName val="07.06_Автохимия"/>
      <sheetName val="06.06_Хозматериалы"/>
      <sheetName val="06.06_Хозматериалы МЗ"/>
      <sheetName val="06.06_Архив"/>
      <sheetName val="06.06_Скбматериалы"/>
      <sheetName val="06.06_Стройматериалы"/>
      <sheetName val="06.06_Канцтов"/>
      <sheetName val="06.06_Компл_охр-пож"/>
      <sheetName val="06.06_Лампы"/>
      <sheetName val="06.06_Электромат"/>
      <sheetName val="15.12_Ремонт помещ"/>
      <sheetName val="09.04_Ремонт кровли (2)"/>
      <sheetName val="ПРИМЕР 1"/>
      <sheetName val="ПРИМЕР 3"/>
      <sheetName val="ПРИМЕР 4 (ЦК)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">
          <cell r="A2" t="str">
            <v>начальной (максимальной) цены контракта (НМЦК)</v>
          </cell>
        </row>
        <row r="3">
          <cell r="A3" t="str">
            <v>цены контракта, заключаемого с единственным поставщиком (ЦК)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zoomScale="80" zoomScaleNormal="80" workbookViewId="0">
      <selection activeCell="G26" sqref="G26"/>
    </sheetView>
  </sheetViews>
  <sheetFormatPr defaultRowHeight="15" x14ac:dyDescent="0.25"/>
  <cols>
    <col min="1" max="1" width="31" customWidth="1"/>
    <col min="2" max="2" width="6.5703125" customWidth="1"/>
    <col min="3" max="3" width="10.5703125" customWidth="1"/>
    <col min="4" max="4" width="16" customWidth="1"/>
    <col min="5" max="5" width="18.42578125" customWidth="1"/>
    <col min="6" max="6" width="15" customWidth="1"/>
    <col min="7" max="8" width="18" customWidth="1"/>
    <col min="9" max="9" width="11.5703125" customWidth="1"/>
    <col min="10" max="10" width="9.7109375" customWidth="1"/>
    <col min="11" max="11" width="11.42578125" customWidth="1"/>
    <col min="12" max="12" width="12.42578125" customWidth="1"/>
  </cols>
  <sheetData>
    <row r="1" spans="1:12" s="4" customFormat="1" ht="24" customHeight="1" thickTop="1" x14ac:dyDescent="0.3">
      <c r="A1" s="3" t="s">
        <v>3</v>
      </c>
      <c r="B1" s="58" t="s">
        <v>33</v>
      </c>
      <c r="C1" s="58"/>
      <c r="D1" s="58"/>
      <c r="E1" s="58"/>
      <c r="F1" s="58"/>
      <c r="G1" s="58"/>
      <c r="H1" s="58"/>
      <c r="I1" s="59"/>
      <c r="J1" s="59"/>
      <c r="K1" s="59"/>
      <c r="L1" s="60"/>
    </row>
    <row r="2" spans="1:12" s="4" customFormat="1" ht="31.5" x14ac:dyDescent="0.3">
      <c r="A2" s="5" t="s">
        <v>4</v>
      </c>
      <c r="B2" s="61" t="s">
        <v>22</v>
      </c>
      <c r="C2" s="61"/>
      <c r="D2" s="61"/>
      <c r="E2" s="61"/>
      <c r="F2" s="61"/>
      <c r="G2" s="61"/>
      <c r="H2" s="61"/>
      <c r="I2" s="62"/>
      <c r="J2" s="62"/>
      <c r="K2" s="62"/>
      <c r="L2" s="63"/>
    </row>
    <row r="3" spans="1:12" s="4" customFormat="1" ht="18.75" x14ac:dyDescent="0.3">
      <c r="A3" s="5" t="s">
        <v>27</v>
      </c>
      <c r="B3" s="61" t="s">
        <v>23</v>
      </c>
      <c r="C3" s="61"/>
      <c r="D3" s="61"/>
      <c r="E3" s="61"/>
      <c r="F3" s="61"/>
      <c r="G3" s="61"/>
      <c r="H3" s="61"/>
      <c r="I3" s="62"/>
      <c r="J3" s="62"/>
      <c r="K3" s="62"/>
      <c r="L3" s="63"/>
    </row>
    <row r="4" spans="1:12" s="4" customFormat="1" ht="21" customHeight="1" x14ac:dyDescent="0.3">
      <c r="A4" s="5" t="s">
        <v>5</v>
      </c>
      <c r="B4" s="61" t="s">
        <v>30</v>
      </c>
      <c r="C4" s="61"/>
      <c r="D4" s="61"/>
      <c r="E4" s="61"/>
      <c r="F4" s="61"/>
      <c r="G4" s="61"/>
      <c r="H4" s="61"/>
      <c r="I4" s="62"/>
      <c r="J4" s="62"/>
      <c r="K4" s="62"/>
      <c r="L4" s="63"/>
    </row>
    <row r="5" spans="1:12" ht="31.9" customHeight="1" thickBot="1" x14ac:dyDescent="0.3">
      <c r="A5" s="6" t="s">
        <v>6</v>
      </c>
      <c r="B5" s="64" t="s">
        <v>7</v>
      </c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2" ht="16.5" customHeight="1" thickTop="1" x14ac:dyDescent="0.25">
      <c r="A6" s="7" t="s">
        <v>8</v>
      </c>
    </row>
    <row r="7" spans="1:12" ht="15.75" x14ac:dyDescent="0.25">
      <c r="A7" s="48" t="s">
        <v>20</v>
      </c>
      <c r="B7" s="46" t="s">
        <v>2</v>
      </c>
      <c r="C7" s="46" t="s">
        <v>24</v>
      </c>
      <c r="D7" s="51" t="s">
        <v>13</v>
      </c>
      <c r="E7" s="52"/>
      <c r="F7" s="53"/>
      <c r="G7" s="28"/>
      <c r="H7" s="28"/>
      <c r="I7" s="46" t="s">
        <v>12</v>
      </c>
      <c r="J7" s="46" t="s">
        <v>0</v>
      </c>
      <c r="K7" s="46" t="s">
        <v>1</v>
      </c>
      <c r="L7" s="46" t="s">
        <v>9</v>
      </c>
    </row>
    <row r="8" spans="1:12" s="9" customFormat="1" ht="62.25" customHeight="1" x14ac:dyDescent="0.25">
      <c r="A8" s="49"/>
      <c r="B8" s="47"/>
      <c r="C8" s="47"/>
      <c r="D8" s="30" t="s">
        <v>34</v>
      </c>
      <c r="E8" s="30" t="s">
        <v>35</v>
      </c>
      <c r="F8" s="30" t="s">
        <v>36</v>
      </c>
      <c r="G8" s="35" t="s">
        <v>37</v>
      </c>
      <c r="H8" s="36"/>
      <c r="I8" s="47"/>
      <c r="J8" s="47"/>
      <c r="K8" s="47"/>
      <c r="L8" s="47"/>
    </row>
    <row r="9" spans="1:12" s="9" customFormat="1" ht="95.25" customHeight="1" x14ac:dyDescent="0.25">
      <c r="A9" s="50"/>
      <c r="B9" s="47"/>
      <c r="C9" s="47"/>
      <c r="D9" s="31"/>
      <c r="E9" s="31"/>
      <c r="F9" s="31"/>
      <c r="G9" s="29" t="s">
        <v>28</v>
      </c>
      <c r="H9" s="29" t="s">
        <v>29</v>
      </c>
      <c r="I9" s="47"/>
      <c r="J9" s="47"/>
      <c r="K9" s="47"/>
      <c r="L9" s="47"/>
    </row>
    <row r="10" spans="1:12" s="9" customFormat="1" ht="21.75" customHeight="1" x14ac:dyDescent="0.25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>
        <v>7</v>
      </c>
      <c r="H10" s="16">
        <v>8</v>
      </c>
      <c r="I10" s="16">
        <v>9</v>
      </c>
      <c r="J10" s="16">
        <v>10</v>
      </c>
      <c r="K10" s="16">
        <v>11</v>
      </c>
      <c r="L10" s="16">
        <v>12</v>
      </c>
    </row>
    <row r="11" spans="1:12" s="9" customFormat="1" ht="31.5" customHeight="1" x14ac:dyDescent="0.25">
      <c r="A11" s="22" t="s">
        <v>14</v>
      </c>
      <c r="B11" s="27" t="s">
        <v>26</v>
      </c>
      <c r="C11" s="54" t="s">
        <v>25</v>
      </c>
      <c r="D11" s="24">
        <v>8.08</v>
      </c>
      <c r="E11" s="24">
        <v>6.16</v>
      </c>
      <c r="F11" s="16">
        <v>3.8</v>
      </c>
      <c r="G11" s="16">
        <v>4.0599999999999996</v>
      </c>
      <c r="H11" s="26">
        <f>G11*100.449/100</f>
        <v>4.0782293999999997</v>
      </c>
      <c r="I11" s="26">
        <f>ROUND(AVERAGE(D11,E11,F11,H11),2)</f>
        <v>5.53</v>
      </c>
      <c r="J11" s="26">
        <f t="shared" ref="J11:J16" si="0">AVEDEV(D11,E11,F11)</f>
        <v>1.475555555555556</v>
      </c>
      <c r="K11" s="26">
        <f>J11/I11*100</f>
        <v>26.682740606791246</v>
      </c>
      <c r="L11" s="16">
        <f>I11</f>
        <v>5.53</v>
      </c>
    </row>
    <row r="12" spans="1:12" s="9" customFormat="1" ht="29.25" customHeight="1" x14ac:dyDescent="0.25">
      <c r="A12" s="22" t="s">
        <v>15</v>
      </c>
      <c r="B12" s="27" t="s">
        <v>26</v>
      </c>
      <c r="C12" s="55"/>
      <c r="D12" s="24">
        <v>9.59</v>
      </c>
      <c r="E12" s="24">
        <v>7.32</v>
      </c>
      <c r="F12" s="16">
        <v>4.5</v>
      </c>
      <c r="G12" s="16">
        <v>4.8499999999999996</v>
      </c>
      <c r="H12" s="26">
        <f t="shared" ref="H12:H16" si="1">G12*100.449/100</f>
        <v>4.8717764999999993</v>
      </c>
      <c r="I12" s="26">
        <f t="shared" ref="I12:I16" si="2">ROUND(AVERAGE(D12,E12,F12,H12),2)</f>
        <v>6.57</v>
      </c>
      <c r="J12" s="26">
        <f t="shared" si="0"/>
        <v>1.7577777777777779</v>
      </c>
      <c r="K12" s="26">
        <f t="shared" ref="K12:K16" si="3">J12/I12*100</f>
        <v>26.754608489768305</v>
      </c>
      <c r="L12" s="16">
        <f t="shared" ref="L12:L16" si="4">I12</f>
        <v>6.57</v>
      </c>
    </row>
    <row r="13" spans="1:12" s="9" customFormat="1" ht="30" customHeight="1" x14ac:dyDescent="0.25">
      <c r="A13" s="23" t="s">
        <v>16</v>
      </c>
      <c r="B13" s="27" t="s">
        <v>26</v>
      </c>
      <c r="C13" s="55"/>
      <c r="D13" s="25">
        <v>11.98</v>
      </c>
      <c r="E13" s="25">
        <v>9.14</v>
      </c>
      <c r="F13" s="16">
        <v>5.6</v>
      </c>
      <c r="G13" s="16">
        <v>5.42</v>
      </c>
      <c r="H13" s="26">
        <f t="shared" si="1"/>
        <v>5.4443358000000002</v>
      </c>
      <c r="I13" s="26">
        <f t="shared" si="2"/>
        <v>8.0399999999999991</v>
      </c>
      <c r="J13" s="26">
        <f t="shared" si="0"/>
        <v>2.2044444444444449</v>
      </c>
      <c r="K13" s="26">
        <f t="shared" si="3"/>
        <v>27.418463239358772</v>
      </c>
      <c r="L13" s="16">
        <f t="shared" si="4"/>
        <v>8.0399999999999991</v>
      </c>
    </row>
    <row r="14" spans="1:12" s="9" customFormat="1" ht="30.75" customHeight="1" x14ac:dyDescent="0.25">
      <c r="A14" s="23" t="s">
        <v>17</v>
      </c>
      <c r="B14" s="27" t="s">
        <v>26</v>
      </c>
      <c r="C14" s="55"/>
      <c r="D14" s="25">
        <v>13.59</v>
      </c>
      <c r="E14" s="25">
        <v>10.33</v>
      </c>
      <c r="F14" s="16">
        <v>6.4</v>
      </c>
      <c r="G14" s="16">
        <v>6.02</v>
      </c>
      <c r="H14" s="26">
        <f t="shared" si="1"/>
        <v>6.0470297999999989</v>
      </c>
      <c r="I14" s="26">
        <f t="shared" si="2"/>
        <v>9.09</v>
      </c>
      <c r="J14" s="26">
        <f t="shared" si="0"/>
        <v>2.4711111111111106</v>
      </c>
      <c r="K14" s="26">
        <f t="shared" si="3"/>
        <v>27.184940716293848</v>
      </c>
      <c r="L14" s="16">
        <f t="shared" si="4"/>
        <v>9.09</v>
      </c>
    </row>
    <row r="15" spans="1:12" s="9" customFormat="1" ht="27.75" customHeight="1" x14ac:dyDescent="0.25">
      <c r="A15" s="23" t="s">
        <v>18</v>
      </c>
      <c r="B15" s="27" t="s">
        <v>26</v>
      </c>
      <c r="C15" s="55"/>
      <c r="D15" s="25">
        <v>14.88</v>
      </c>
      <c r="E15" s="25">
        <v>13.6</v>
      </c>
      <c r="F15" s="16">
        <v>7</v>
      </c>
      <c r="G15" s="16">
        <v>6.44</v>
      </c>
      <c r="H15" s="26">
        <f t="shared" si="1"/>
        <v>6.4689155999999999</v>
      </c>
      <c r="I15" s="26">
        <f t="shared" si="2"/>
        <v>10.49</v>
      </c>
      <c r="J15" s="26">
        <f t="shared" si="0"/>
        <v>3.2177777777777776</v>
      </c>
      <c r="K15" s="26">
        <f t="shared" si="3"/>
        <v>30.674716661370617</v>
      </c>
      <c r="L15" s="16">
        <f t="shared" si="4"/>
        <v>10.49</v>
      </c>
    </row>
    <row r="16" spans="1:12" s="9" customFormat="1" ht="55.5" customHeight="1" x14ac:dyDescent="0.25">
      <c r="A16" s="23" t="s">
        <v>19</v>
      </c>
      <c r="B16" s="27" t="s">
        <v>26</v>
      </c>
      <c r="C16" s="56"/>
      <c r="D16" s="25">
        <v>14.88</v>
      </c>
      <c r="E16" s="25">
        <v>11.25</v>
      </c>
      <c r="F16" s="16"/>
      <c r="G16" s="16">
        <v>8.4600000000000009</v>
      </c>
      <c r="H16" s="26">
        <f t="shared" si="1"/>
        <v>8.497985400000001</v>
      </c>
      <c r="I16" s="26">
        <f t="shared" si="2"/>
        <v>11.54</v>
      </c>
      <c r="J16" s="26">
        <f t="shared" si="0"/>
        <v>1.8150000000000004</v>
      </c>
      <c r="K16" s="26">
        <f t="shared" si="3"/>
        <v>15.727902946273833</v>
      </c>
      <c r="L16" s="16">
        <f t="shared" si="4"/>
        <v>11.54</v>
      </c>
    </row>
    <row r="17" spans="1:17" ht="18" customHeight="1" x14ac:dyDescent="0.25">
      <c r="A17" s="2" t="s">
        <v>21</v>
      </c>
      <c r="B17" s="27" t="s">
        <v>26</v>
      </c>
      <c r="C17" s="12"/>
      <c r="D17" s="13">
        <f>SUM(D11:D16)</f>
        <v>73</v>
      </c>
      <c r="E17" s="13">
        <f>SUM(E11:E16)</f>
        <v>57.800000000000004</v>
      </c>
      <c r="F17" s="13"/>
      <c r="G17" s="13"/>
      <c r="H17" s="13">
        <f>SUM(H11:H16)</f>
        <v>35.408272499999995</v>
      </c>
      <c r="I17" s="11">
        <f>SUM(I11:I16)</f>
        <v>51.26</v>
      </c>
      <c r="J17" s="11"/>
      <c r="K17" s="11"/>
      <c r="L17" s="11">
        <f>SUM(L11:L16)</f>
        <v>51.26</v>
      </c>
    </row>
    <row r="18" spans="1:17" ht="18" customHeight="1" x14ac:dyDescent="0.25">
      <c r="A18" s="43" t="s">
        <v>10</v>
      </c>
      <c r="B18" s="44"/>
      <c r="C18" s="44"/>
      <c r="D18" s="44"/>
      <c r="E18" s="44"/>
      <c r="F18" s="44"/>
      <c r="G18" s="44"/>
      <c r="H18" s="44"/>
      <c r="I18" s="44"/>
      <c r="J18" s="44"/>
      <c r="K18" s="45"/>
      <c r="L18" s="14">
        <v>5000</v>
      </c>
    </row>
    <row r="19" spans="1:17" ht="15.75" x14ac:dyDescent="0.25">
      <c r="A19" s="43" t="s">
        <v>11</v>
      </c>
      <c r="B19" s="44"/>
      <c r="C19" s="44"/>
      <c r="D19" s="44"/>
      <c r="E19" s="44"/>
      <c r="F19" s="44"/>
      <c r="G19" s="44"/>
      <c r="H19" s="44"/>
      <c r="I19" s="44"/>
      <c r="J19" s="44"/>
      <c r="K19" s="45"/>
      <c r="L19" s="10">
        <v>46301</v>
      </c>
      <c r="Q19" s="1"/>
    </row>
    <row r="20" spans="1:17" ht="41.25" customHeight="1" x14ac:dyDescent="0.25">
      <c r="A20" s="57" t="s">
        <v>32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</row>
    <row r="21" spans="1:17" ht="26.25" customHeight="1" x14ac:dyDescent="0.25">
      <c r="A21" s="41" t="s">
        <v>31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</row>
    <row r="22" spans="1:17" ht="18.75" customHeight="1" x14ac:dyDescent="0.25"/>
    <row r="23" spans="1:17" ht="32.25" customHeight="1" x14ac:dyDescent="0.3">
      <c r="A23" s="39"/>
      <c r="B23" s="40"/>
      <c r="C23" s="65"/>
      <c r="D23" s="65"/>
      <c r="E23" s="37"/>
      <c r="F23" s="38"/>
      <c r="G23" s="15"/>
      <c r="H23" s="15"/>
      <c r="J23" s="8"/>
    </row>
    <row r="24" spans="1:17" ht="15.75" thickBot="1" x14ac:dyDescent="0.3">
      <c r="L24" s="17"/>
      <c r="M24" s="17"/>
      <c r="N24" s="17"/>
      <c r="O24" s="17"/>
    </row>
    <row r="25" spans="1:17" ht="15.75" thickBot="1" x14ac:dyDescent="0.3">
      <c r="L25" s="18"/>
      <c r="M25" s="17"/>
      <c r="N25" s="17"/>
      <c r="O25" s="17"/>
      <c r="P25" s="17"/>
    </row>
    <row r="26" spans="1:17" ht="15.75" thickBot="1" x14ac:dyDescent="0.3">
      <c r="L26" s="18"/>
      <c r="M26" s="17"/>
      <c r="N26" s="17"/>
      <c r="O26" s="17"/>
      <c r="P26" s="17"/>
    </row>
    <row r="27" spans="1:17" ht="15.75" thickBot="1" x14ac:dyDescent="0.3">
      <c r="L27" s="18"/>
      <c r="M27" s="17"/>
      <c r="N27" s="17"/>
      <c r="O27" s="17"/>
      <c r="P27" s="17"/>
    </row>
    <row r="28" spans="1:17" x14ac:dyDescent="0.25">
      <c r="L28" s="19"/>
      <c r="M28" s="32"/>
      <c r="N28" s="32"/>
      <c r="O28" s="32"/>
      <c r="P28" s="32"/>
    </row>
    <row r="29" spans="1:17" x14ac:dyDescent="0.25">
      <c r="L29" s="20"/>
      <c r="M29" s="33"/>
      <c r="N29" s="33"/>
      <c r="O29" s="33"/>
      <c r="P29" s="33"/>
    </row>
    <row r="30" spans="1:17" ht="15.75" thickBot="1" x14ac:dyDescent="0.3">
      <c r="L30" s="18"/>
      <c r="M30" s="34"/>
      <c r="N30" s="34"/>
      <c r="O30" s="34"/>
      <c r="P30" s="34"/>
    </row>
    <row r="31" spans="1:17" ht="15.75" thickBot="1" x14ac:dyDescent="0.3">
      <c r="L31" s="21"/>
      <c r="M31" s="17"/>
      <c r="N31" s="17"/>
      <c r="O31" s="17"/>
      <c r="P31" s="17"/>
    </row>
    <row r="32" spans="1:17" ht="15.75" thickBot="1" x14ac:dyDescent="0.3">
      <c r="L32" s="18"/>
      <c r="M32" s="17"/>
      <c r="N32" s="17"/>
      <c r="O32" s="17"/>
      <c r="P32" s="17"/>
    </row>
    <row r="33" spans="12:16" ht="15.75" thickBot="1" x14ac:dyDescent="0.3">
      <c r="L33" s="18"/>
      <c r="M33" s="17"/>
      <c r="N33" s="17"/>
      <c r="O33" s="17"/>
      <c r="P33" s="17"/>
    </row>
    <row r="34" spans="12:16" ht="15.75" thickBot="1" x14ac:dyDescent="0.3">
      <c r="L34" s="18"/>
      <c r="M34" s="17"/>
      <c r="N34" s="17"/>
      <c r="O34" s="17"/>
      <c r="P34" s="17"/>
    </row>
    <row r="35" spans="12:16" ht="15.75" thickBot="1" x14ac:dyDescent="0.3">
      <c r="L35" s="18"/>
      <c r="M35" s="17"/>
      <c r="N35" s="17"/>
      <c r="O35" s="17"/>
      <c r="P35" s="17"/>
    </row>
    <row r="36" spans="12:16" ht="15.75" thickBot="1" x14ac:dyDescent="0.3">
      <c r="L36" s="18"/>
      <c r="M36" s="17"/>
      <c r="N36" s="17"/>
      <c r="O36" s="17"/>
      <c r="P36" s="17"/>
    </row>
    <row r="37" spans="12:16" ht="15.75" thickBot="1" x14ac:dyDescent="0.3">
      <c r="L37" s="18"/>
      <c r="M37" s="17"/>
      <c r="N37" s="17"/>
      <c r="O37" s="17"/>
      <c r="P37" s="17"/>
    </row>
    <row r="38" spans="12:16" ht="15.75" thickBot="1" x14ac:dyDescent="0.3">
      <c r="L38" s="18"/>
      <c r="M38" s="17"/>
      <c r="N38" s="17"/>
      <c r="O38" s="17"/>
      <c r="P38" s="17"/>
    </row>
    <row r="39" spans="12:16" ht="15.75" thickBot="1" x14ac:dyDescent="0.3">
      <c r="L39" s="18"/>
      <c r="M39" s="17"/>
      <c r="N39" s="17"/>
      <c r="O39" s="17"/>
      <c r="P39" s="17"/>
    </row>
    <row r="40" spans="12:16" x14ac:dyDescent="0.25">
      <c r="L40" s="19"/>
      <c r="M40" s="32"/>
    </row>
    <row r="41" spans="12:16" x14ac:dyDescent="0.25">
      <c r="L41" s="20"/>
      <c r="M41" s="33"/>
    </row>
    <row r="42" spans="12:16" ht="15.75" thickBot="1" x14ac:dyDescent="0.3">
      <c r="L42" s="18"/>
      <c r="M42" s="34"/>
    </row>
  </sheetData>
  <mergeCells count="29">
    <mergeCell ref="B1:L1"/>
    <mergeCell ref="B2:L2"/>
    <mergeCell ref="B3:L3"/>
    <mergeCell ref="B4:L4"/>
    <mergeCell ref="B5:L5"/>
    <mergeCell ref="A23:B23"/>
    <mergeCell ref="A21:L21"/>
    <mergeCell ref="A18:K18"/>
    <mergeCell ref="A19:K19"/>
    <mergeCell ref="D8:D9"/>
    <mergeCell ref="I7:I9"/>
    <mergeCell ref="J7:J9"/>
    <mergeCell ref="K7:K9"/>
    <mergeCell ref="L7:L9"/>
    <mergeCell ref="A7:A9"/>
    <mergeCell ref="B7:B9"/>
    <mergeCell ref="C7:C9"/>
    <mergeCell ref="D7:F7"/>
    <mergeCell ref="E8:E9"/>
    <mergeCell ref="C11:C16"/>
    <mergeCell ref="A20:L20"/>
    <mergeCell ref="F8:F9"/>
    <mergeCell ref="P28:P30"/>
    <mergeCell ref="M40:M42"/>
    <mergeCell ref="M28:M30"/>
    <mergeCell ref="N28:N30"/>
    <mergeCell ref="O28:O30"/>
    <mergeCell ref="G8:H8"/>
    <mergeCell ref="E23:F23"/>
  </mergeCells>
  <dataValidations count="2">
    <dataValidation type="list" allowBlank="1" showInputMessage="1" showErrorMessage="1" sqref="B1:H1">
      <formula1>название</formula1>
    </dataValidation>
    <dataValidation type="list" allowBlank="1" showInputMessage="1" showErrorMessage="1" sqref="B5:L5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ПРИМЕР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p55_BaigozinaTG</dc:creator>
  <cp:lastModifiedBy>Митрошенко Вероника Сергеевна</cp:lastModifiedBy>
  <cp:lastPrinted>2026-10-06T07:43:03Z</cp:lastPrinted>
  <dcterms:created xsi:type="dcterms:W3CDTF">2019-12-13T05:53:15Z</dcterms:created>
  <dcterms:modified xsi:type="dcterms:W3CDTF">2026-10-07T08:05:06Z</dcterms:modified>
</cp:coreProperties>
</file>