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192.168.0.31\0 закупки важное\Закупки 2026 год\БЕРЕЗКА\Поставка материальных запасов (блок тэнов и прокладка Паромакс)\Закупочная сессия\"/>
    </mc:Choice>
  </mc:AlternateContent>
  <xr:revisionPtr revIDLastSave="0" documentId="13_ncr:1_{6E6C21AC-329F-4930-B02F-B10EFD9D66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Лист1!$A$1:$Q$30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I17" i="1" s="1"/>
  <c r="H16" i="1"/>
  <c r="H18" i="1"/>
  <c r="I18" i="1" s="1"/>
  <c r="O16" i="1"/>
  <c r="J17" i="1"/>
  <c r="L17" i="1" s="1"/>
  <c r="M17" i="1" s="1"/>
  <c r="O17" i="1"/>
  <c r="P17" i="1"/>
  <c r="Q17" i="1"/>
  <c r="J18" i="1"/>
  <c r="L18" i="1" s="1"/>
  <c r="M18" i="1" s="1"/>
  <c r="O18" i="1"/>
  <c r="P18" i="1"/>
  <c r="Q18" i="1"/>
  <c r="O19" i="1" l="1"/>
  <c r="N18" i="1"/>
  <c r="N17" i="1"/>
  <c r="J16" i="1"/>
  <c r="Q16" i="1" l="1"/>
  <c r="Q19" i="1" s="1"/>
  <c r="P16" i="1"/>
  <c r="P19" i="1" s="1"/>
  <c r="L16" i="1"/>
  <c r="M16" i="1" s="1"/>
  <c r="I16" i="1" l="1"/>
  <c r="I20" i="1" s="1"/>
  <c r="N16" i="1"/>
</calcChain>
</file>

<file path=xl/sharedStrings.xml><?xml version="1.0" encoding="utf-8"?>
<sst xmlns="http://schemas.openxmlformats.org/spreadsheetml/2006/main" count="45" uniqueCount="42">
  <si>
    <t>«УТВЕРЖДАЮ»</t>
  </si>
  <si>
    <t>Внутренний номер:</t>
  </si>
  <si>
    <t>№ п/п</t>
  </si>
  <si>
    <t>Наименование объекта закупки</t>
  </si>
  <si>
    <t>Единица измерения</t>
  </si>
  <si>
    <t>К-во (v)</t>
  </si>
  <si>
    <t>Коммерческие предложения (руб. зе ед.)</t>
  </si>
  <si>
    <t>Ср. арифм. цена за единицу (ц)</t>
  </si>
  <si>
    <t xml:space="preserve">НМЦК </t>
  </si>
  <si>
    <t>Определение однородности значений выявенных цен</t>
  </si>
  <si>
    <t>Сумма квадратов отклонений</t>
  </si>
  <si>
    <t>n-1</t>
  </si>
  <si>
    <t>гр.9/гр.10</t>
  </si>
  <si>
    <t>σ</t>
  </si>
  <si>
    <t xml:space="preserve">V </t>
  </si>
  <si>
    <t>Вывод: Совокупность значений цен, используемых в расчете, при определении НМЦК однородная, т. к. коэффициент вариации цены не превышает 33%.</t>
  </si>
  <si>
    <t>Итого НМЦК</t>
  </si>
  <si>
    <t>На основании вышеизложенного установлена начальная (максимальная) цена контракта (договора), которая составляет:</t>
  </si>
  <si>
    <t xml:space="preserve">                                       
Функциональные характеристики установлены в техническом задании.
При принятии решения по выбору указанного значения начальной (максимальной) цены, Заказчик руководствовался принципом результативности и эффективности использования бюджетных средств, регламентируемым ст. 34 БК РФ, обязывающей  участников бюджетного процесса при исполнении бюджетных обязательств исходить из необходимости достижения заданных результатов с использованием наименьшего объема бюджетных средств.
В соответствии с Разделом II ч.2.1 Приказа Министерства экономического развития Российской Федерации №567 от 2 октября 2013г. и во избежание сговора участников закупки и нарушения № 135-ФЗ «О защите конкуренции» Заказчик не указывает сведения о потенциальных поставщиках сделавших коммерческие предложения. Оригиналы использованных, при определении обоснования начальной максимальной цены контракта документов, хранятся у Заказчика.
</t>
  </si>
  <si>
    <t>Специалист</t>
  </si>
  <si>
    <t xml:space="preserve"> </t>
  </si>
  <si>
    <t xml:space="preserve">Специалист по закупкам </t>
  </si>
  <si>
    <t>Расчет подготовил: Инженер энергетик                             _______________/Акуфенко Р.В.</t>
  </si>
  <si>
    <t>шт</t>
  </si>
  <si>
    <t>"______"_____________________2026 г.</t>
  </si>
  <si>
    <t>Блок тэнов для парогенератора Паромакс 6 кВт</t>
  </si>
  <si>
    <t>Прокладка для блока ТЭН Паромакс</t>
  </si>
  <si>
    <t>_____________________________________ Н.Н. Василига</t>
  </si>
  <si>
    <t>Заместитель директора ФГБУ ПОО  «ГУОР г. Бронницы МО»</t>
  </si>
  <si>
    <r>
      <t xml:space="preserve">Обоснование начальной максимальной цены контракта (договора)
</t>
    </r>
    <r>
      <rPr>
        <sz val="11"/>
        <color indexed="64"/>
        <rFont val="Times New Roman"/>
        <family val="1"/>
        <charset val="204"/>
      </rPr>
      <t xml:space="preserve">
Заказчик запросил информацию о ценах на закупаемые товары, с учетом всех затрат на закупку товаров, установленных в проекте контракта у потенциальных поставщиков,  с учетом особенной опредения НМЦК, установленного пп. "в" п. 7   постановления Правительства РФ от 23.12.2024 № 1875 "О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лиц".  И в соответствии с положениями ст. 22 Федерального закона №44-ФЗ и Приказа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 заключаемого с единственным поставщиком (подрядчиком, исполнителем)", использовал метод сопоставимых рыночных цен (анализ рынка)
Расчет начальной (максимальной) цены контракта (договора)  и основные характеристики объекта закупки: поставка материальных запасов</t>
    </r>
  </si>
  <si>
    <t>Основная универсальная плата управления для парогенераторов Паромакс NEO/Интеллект/MAX STYLE</t>
  </si>
  <si>
    <t>168 333  (сто шестьдесят восемь тысяч триста тридцать три) рубля, 30 копеек в том числе НДС</t>
  </si>
  <si>
    <t xml:space="preserve">Заказчик принимает в работу наименьшую сумму из представленных ценовых предложений, которая составляет: 158 500 (сто пятьдесят восемь тысяч пятьсот) рублей 00 копеек, в том числе НДС </t>
  </si>
  <si>
    <r>
      <t>n1</t>
    </r>
    <r>
      <rPr>
        <b/>
        <vertAlign val="subscript"/>
        <sz val="10"/>
        <color indexed="64"/>
        <rFont val="Times New Roman"/>
        <family val="1"/>
        <charset val="204"/>
      </rPr>
      <t xml:space="preserve">  
</t>
    </r>
    <r>
      <rPr>
        <b/>
        <sz val="10"/>
        <color indexed="64"/>
        <rFont val="Times New Roman"/>
        <family val="1"/>
        <charset val="204"/>
      </rPr>
      <t xml:space="preserve">Поставщик 1
вх. 2780 от 13.10. 2026 г. </t>
    </r>
  </si>
  <si>
    <r>
      <t>n1</t>
    </r>
    <r>
      <rPr>
        <b/>
        <vertAlign val="subscript"/>
        <sz val="10"/>
        <color indexed="64"/>
        <rFont val="Times New Roman"/>
        <family val="1"/>
        <charset val="204"/>
      </rPr>
      <t xml:space="preserve">  
</t>
    </r>
    <r>
      <rPr>
        <b/>
        <sz val="10"/>
        <color indexed="64"/>
        <rFont val="Times New Roman"/>
        <family val="1"/>
        <charset val="204"/>
      </rPr>
      <t>Поставщик 1
вх. 2780 от 13.10. 2026 г.</t>
    </r>
  </si>
  <si>
    <r>
      <t>n2</t>
    </r>
    <r>
      <rPr>
        <b/>
        <vertAlign val="subscript"/>
        <sz val="10"/>
        <color indexed="64"/>
        <rFont val="Times New Roman"/>
        <family val="1"/>
        <charset val="204"/>
      </rPr>
      <t xml:space="preserve"> 
</t>
    </r>
    <r>
      <rPr>
        <b/>
        <sz val="10"/>
        <color indexed="64"/>
        <rFont val="Times New Roman"/>
        <family val="1"/>
        <charset val="204"/>
      </rPr>
      <t>Поставщик 2
вх. 2781 от 13.10. 2026 г.</t>
    </r>
  </si>
  <si>
    <r>
      <t>n2</t>
    </r>
    <r>
      <rPr>
        <b/>
        <vertAlign val="subscript"/>
        <sz val="10"/>
        <color indexed="64"/>
        <rFont val="Times New Roman"/>
        <family val="1"/>
        <charset val="204"/>
      </rPr>
      <t xml:space="preserve"> 
</t>
    </r>
    <r>
      <rPr>
        <b/>
        <sz val="10"/>
        <color indexed="64"/>
        <rFont val="Times New Roman"/>
        <family val="1"/>
        <charset val="204"/>
      </rPr>
      <t xml:space="preserve">Поставщик 2
вх. 2781 от 13.10. 2026 г.  </t>
    </r>
  </si>
  <si>
    <t xml:space="preserve">n3
Поставщик 3
вх. 2782 от 13.10. 2026 г. </t>
  </si>
  <si>
    <t xml:space="preserve">n3
Поставщик 3
вх. 2782 от 13.10. 2026 г.  </t>
  </si>
  <si>
    <t>(утверждено установленным порядком)</t>
  </si>
  <si>
    <t>(подписано установленным порядком)</t>
  </si>
  <si>
    <t>________________ /Григорян А. 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</si>
</sst>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\-??_р_._-;_-@_-"/>
    <numFmt numFmtId="165" formatCode="0.000"/>
  </numFmts>
  <fonts count="13" x14ac:knownFonts="1">
    <font>
      <sz val="11"/>
      <color indexed="64"/>
      <name val="Calibri"/>
    </font>
    <font>
      <sz val="11"/>
      <color indexed="64"/>
      <name val="Times New Roman"/>
      <family val="1"/>
      <charset val="204"/>
    </font>
    <font>
      <b/>
      <sz val="11"/>
      <color indexed="64"/>
      <name val="Times New Roman"/>
      <family val="1"/>
      <charset val="204"/>
    </font>
    <font>
      <b/>
      <sz val="10"/>
      <color indexed="64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b/>
      <sz val="14"/>
      <color indexed="6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2"/>
      <name val="Times New Roman"/>
      <family val="1"/>
      <charset val="204"/>
    </font>
    <font>
      <b/>
      <vertAlign val="subscript"/>
      <sz val="10"/>
      <color indexed="64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6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2" fontId="1" fillId="2" borderId="0" xfId="0" applyNumberFormat="1" applyFont="1" applyFill="1"/>
    <xf numFmtId="0" fontId="4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64" fontId="9" fillId="0" borderId="3" xfId="0" applyNumberFormat="1" applyFont="1" applyBorder="1" applyAlignment="1">
      <alignment vertical="center" wrapText="1"/>
    </xf>
    <xf numFmtId="2" fontId="9" fillId="0" borderId="1" xfId="0" applyNumberFormat="1" applyFont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W46"/>
  <sheetViews>
    <sheetView tabSelected="1" topLeftCell="A11" zoomScale="80" workbookViewId="0">
      <selection activeCell="J29" sqref="J29"/>
    </sheetView>
  </sheetViews>
  <sheetFormatPr defaultRowHeight="15" x14ac:dyDescent="0.25"/>
  <cols>
    <col min="1" max="1" width="5.28515625" style="1" bestFit="1" customWidth="1"/>
    <col min="2" max="2" width="28.42578125" style="1" bestFit="1" customWidth="1"/>
    <col min="3" max="3" width="8.42578125" style="1" bestFit="1" customWidth="1"/>
    <col min="4" max="4" width="12.7109375" style="1" bestFit="1" customWidth="1"/>
    <col min="5" max="7" width="14" style="1" bestFit="1" customWidth="1"/>
    <col min="8" max="8" width="13" style="1" bestFit="1" customWidth="1"/>
    <col min="9" max="9" width="16.140625" style="1" bestFit="1" customWidth="1"/>
    <col min="10" max="10" width="18.140625" style="1" bestFit="1" customWidth="1"/>
    <col min="11" max="11" width="12.28515625" style="1" bestFit="1" customWidth="1"/>
    <col min="12" max="12" width="15.85546875" style="1" bestFit="1" customWidth="1"/>
    <col min="13" max="13" width="10.85546875" style="1" bestFit="1" customWidth="1"/>
    <col min="14" max="14" width="12.85546875" style="1" bestFit="1" customWidth="1"/>
    <col min="15" max="15" width="14" style="1" bestFit="1" customWidth="1"/>
    <col min="16" max="17" width="14.28515625" style="1" bestFit="1" customWidth="1"/>
    <col min="18" max="257" width="9.140625" style="1" bestFit="1" customWidth="1"/>
    <col min="258" max="1025" width="9.140625" bestFit="1" customWidth="1"/>
  </cols>
  <sheetData>
    <row r="3" spans="1:17" x14ac:dyDescent="0.25">
      <c r="L3" s="25" t="s">
        <v>0</v>
      </c>
      <c r="M3" s="25"/>
      <c r="N3" s="25"/>
      <c r="O3" s="25"/>
      <c r="P3" s="25"/>
      <c r="Q3" s="25"/>
    </row>
    <row r="4" spans="1:17" x14ac:dyDescent="0.25">
      <c r="L4" s="25" t="s">
        <v>28</v>
      </c>
      <c r="M4" s="25"/>
      <c r="N4" s="25"/>
      <c r="O4" s="25"/>
      <c r="P4" s="25"/>
      <c r="Q4" s="25"/>
    </row>
    <row r="5" spans="1:17" x14ac:dyDescent="0.25">
      <c r="L5" s="25" t="s">
        <v>27</v>
      </c>
      <c r="M5" s="25"/>
      <c r="N5" s="25"/>
      <c r="O5" s="25"/>
      <c r="P5" s="25"/>
      <c r="Q5" s="25"/>
    </row>
    <row r="6" spans="1:17" x14ac:dyDescent="0.25">
      <c r="L6" s="2"/>
      <c r="M6" s="2"/>
      <c r="N6" s="2"/>
      <c r="O6" s="2"/>
      <c r="P6" s="37" t="s">
        <v>39</v>
      </c>
      <c r="Q6" s="2"/>
    </row>
    <row r="7" spans="1:17" x14ac:dyDescent="0.25">
      <c r="L7" s="25" t="s">
        <v>24</v>
      </c>
      <c r="M7" s="25"/>
      <c r="N7" s="25"/>
      <c r="O7" s="25"/>
      <c r="P7" s="25"/>
      <c r="Q7" s="25"/>
    </row>
    <row r="9" spans="1:17" x14ac:dyDescent="0.25">
      <c r="H9" s="2"/>
      <c r="I9" s="2"/>
      <c r="J9" s="2"/>
      <c r="K9" s="2"/>
      <c r="L9" s="2"/>
      <c r="M9" s="2"/>
    </row>
    <row r="10" spans="1:17" x14ac:dyDescent="0.25">
      <c r="A10" s="26" t="s">
        <v>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ht="111" customHeight="1" x14ac:dyDescent="0.25">
      <c r="A11" s="27" t="s">
        <v>29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3" spans="1:17" ht="30.75" customHeight="1" x14ac:dyDescent="0.25">
      <c r="A13" s="28" t="s">
        <v>2</v>
      </c>
      <c r="B13" s="28" t="s">
        <v>3</v>
      </c>
      <c r="C13" s="28" t="s">
        <v>4</v>
      </c>
      <c r="D13" s="28" t="s">
        <v>5</v>
      </c>
      <c r="E13" s="29" t="s">
        <v>6</v>
      </c>
      <c r="F13" s="29"/>
      <c r="G13" s="29"/>
      <c r="H13" s="29" t="s">
        <v>7</v>
      </c>
      <c r="I13" s="29" t="s">
        <v>8</v>
      </c>
      <c r="J13" s="29" t="s">
        <v>9</v>
      </c>
      <c r="K13" s="29"/>
      <c r="L13" s="29"/>
      <c r="M13" s="29"/>
      <c r="N13" s="29"/>
      <c r="O13" s="20"/>
      <c r="P13" s="21"/>
      <c r="Q13" s="21"/>
    </row>
    <row r="14" spans="1:17" ht="52.5" x14ac:dyDescent="0.25">
      <c r="A14" s="28"/>
      <c r="B14" s="28"/>
      <c r="C14" s="28"/>
      <c r="D14" s="28"/>
      <c r="E14" s="19" t="s">
        <v>33</v>
      </c>
      <c r="F14" s="19" t="s">
        <v>35</v>
      </c>
      <c r="G14" s="19" t="s">
        <v>37</v>
      </c>
      <c r="H14" s="29"/>
      <c r="I14" s="29"/>
      <c r="J14" s="19" t="s">
        <v>10</v>
      </c>
      <c r="K14" s="19" t="s">
        <v>11</v>
      </c>
      <c r="L14" s="19" t="s">
        <v>12</v>
      </c>
      <c r="M14" s="19" t="s">
        <v>13</v>
      </c>
      <c r="N14" s="19" t="s">
        <v>14</v>
      </c>
      <c r="O14" s="19" t="s">
        <v>34</v>
      </c>
      <c r="P14" s="19" t="s">
        <v>36</v>
      </c>
      <c r="Q14" s="19" t="s">
        <v>38</v>
      </c>
    </row>
    <row r="15" spans="1:17" x14ac:dyDescent="0.25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5">
        <v>11</v>
      </c>
      <c r="L15" s="5">
        <v>12</v>
      </c>
      <c r="M15" s="5">
        <v>13</v>
      </c>
      <c r="N15" s="5">
        <v>14</v>
      </c>
      <c r="O15" s="3"/>
      <c r="P15" s="4"/>
      <c r="Q15" s="4"/>
    </row>
    <row r="16" spans="1:17" ht="54" customHeight="1" x14ac:dyDescent="0.25">
      <c r="A16" s="6">
        <v>1</v>
      </c>
      <c r="B16" s="7" t="s">
        <v>25</v>
      </c>
      <c r="C16" s="17" t="s">
        <v>23</v>
      </c>
      <c r="D16" s="17">
        <v>10</v>
      </c>
      <c r="E16" s="22">
        <v>8000</v>
      </c>
      <c r="F16" s="23">
        <v>8900</v>
      </c>
      <c r="G16" s="24">
        <v>8100</v>
      </c>
      <c r="H16" s="8">
        <f>ROUND((E16+F16+G16)/3,2)</f>
        <v>8333.33</v>
      </c>
      <c r="I16" s="8">
        <f t="shared" ref="I16" si="0">D16*H16</f>
        <v>83333.3</v>
      </c>
      <c r="J16" s="9">
        <f>DEVSQ(E16:G16)</f>
        <v>486666.66666666669</v>
      </c>
      <c r="K16" s="9">
        <v>2</v>
      </c>
      <c r="L16" s="10">
        <f t="shared" ref="L16" si="1">J16/K16</f>
        <v>243333.33333333334</v>
      </c>
      <c r="M16" s="10">
        <f t="shared" ref="M16" si="2">SQRT(L16)</f>
        <v>493.28828623162474</v>
      </c>
      <c r="N16" s="10">
        <f>M16/H16*100</f>
        <v>5.9194618025642178</v>
      </c>
      <c r="O16" s="11">
        <f>D16*E16</f>
        <v>80000</v>
      </c>
      <c r="P16" s="11">
        <f t="shared" ref="P16" si="3">D16*F16</f>
        <v>89000</v>
      </c>
      <c r="Q16" s="11">
        <f t="shared" ref="Q16" si="4">D16*G16</f>
        <v>81000</v>
      </c>
    </row>
    <row r="17" spans="1:19" ht="54" customHeight="1" x14ac:dyDescent="0.25">
      <c r="A17" s="6">
        <v>2</v>
      </c>
      <c r="B17" s="7" t="s">
        <v>26</v>
      </c>
      <c r="C17" s="17" t="s">
        <v>23</v>
      </c>
      <c r="D17" s="17">
        <v>10</v>
      </c>
      <c r="E17" s="22">
        <v>350</v>
      </c>
      <c r="F17" s="23">
        <v>450</v>
      </c>
      <c r="G17" s="24">
        <v>400</v>
      </c>
      <c r="H17" s="8">
        <f>ROUND((E17+F17+G17)/3,2)</f>
        <v>400</v>
      </c>
      <c r="I17" s="8">
        <f t="shared" ref="I17:I18" si="5">D17*H17</f>
        <v>4000</v>
      </c>
      <c r="J17" s="9">
        <f t="shared" ref="J17:J18" si="6">DEVSQ(E17:G17)</f>
        <v>5000</v>
      </c>
      <c r="K17" s="9">
        <v>3</v>
      </c>
      <c r="L17" s="10">
        <f t="shared" ref="L17:L18" si="7">J17/K17</f>
        <v>1666.6666666666667</v>
      </c>
      <c r="M17" s="10">
        <f t="shared" ref="M17:M18" si="8">SQRT(L17)</f>
        <v>40.824829046386306</v>
      </c>
      <c r="N17" s="10">
        <f t="shared" ref="N17:N18" si="9">M17/H17*100</f>
        <v>10.206207261596576</v>
      </c>
      <c r="O17" s="11">
        <f t="shared" ref="O17:O18" si="10">D17*E17</f>
        <v>3500</v>
      </c>
      <c r="P17" s="11">
        <f t="shared" ref="P17:P18" si="11">D17*F17</f>
        <v>4500</v>
      </c>
      <c r="Q17" s="11">
        <f t="shared" ref="Q17:Q18" si="12">D17*G17</f>
        <v>4000</v>
      </c>
    </row>
    <row r="18" spans="1:19" ht="54" customHeight="1" x14ac:dyDescent="0.25">
      <c r="A18" s="6">
        <v>3</v>
      </c>
      <c r="B18" s="7" t="s">
        <v>30</v>
      </c>
      <c r="C18" s="17" t="s">
        <v>23</v>
      </c>
      <c r="D18" s="17">
        <v>2</v>
      </c>
      <c r="E18" s="22">
        <v>37500</v>
      </c>
      <c r="F18" s="23">
        <v>37000</v>
      </c>
      <c r="G18" s="24">
        <v>38000</v>
      </c>
      <c r="H18" s="8">
        <f t="shared" ref="H18" si="13">ROUND((E18+F18+G18)/3,2)</f>
        <v>37500</v>
      </c>
      <c r="I18" s="8">
        <f t="shared" si="5"/>
        <v>75000</v>
      </c>
      <c r="J18" s="9">
        <f t="shared" si="6"/>
        <v>500000</v>
      </c>
      <c r="K18" s="9">
        <v>4</v>
      </c>
      <c r="L18" s="10">
        <f t="shared" si="7"/>
        <v>125000</v>
      </c>
      <c r="M18" s="10">
        <f t="shared" si="8"/>
        <v>353.55339059327378</v>
      </c>
      <c r="N18" s="10">
        <f t="shared" si="9"/>
        <v>0.94280904158206336</v>
      </c>
      <c r="O18" s="11">
        <f t="shared" si="10"/>
        <v>75000</v>
      </c>
      <c r="P18" s="11">
        <f t="shared" si="11"/>
        <v>74000</v>
      </c>
      <c r="Q18" s="11">
        <f t="shared" si="12"/>
        <v>76000</v>
      </c>
    </row>
    <row r="19" spans="1:19" ht="15" customHeight="1" x14ac:dyDescent="0.25">
      <c r="A19" s="30" t="s">
        <v>15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2"/>
      <c r="O19" s="11">
        <f>SUM(O16:O18)</f>
        <v>158500</v>
      </c>
      <c r="P19" s="11">
        <f>SUM(P16:P18)</f>
        <v>167500</v>
      </c>
      <c r="Q19" s="11">
        <f>SUM(Q16:Q18)</f>
        <v>161000</v>
      </c>
    </row>
    <row r="20" spans="1:19" ht="18.75" x14ac:dyDescent="0.3">
      <c r="A20" s="33" t="s">
        <v>16</v>
      </c>
      <c r="B20" s="33"/>
      <c r="C20" s="33"/>
      <c r="D20" s="33"/>
      <c r="E20" s="33"/>
      <c r="F20" s="33"/>
      <c r="G20" s="33"/>
      <c r="H20" s="33"/>
      <c r="I20" s="34">
        <f>SUM(I16:I18)</f>
        <v>162333.29999999999</v>
      </c>
      <c r="J20" s="34"/>
      <c r="K20" s="34"/>
      <c r="L20" s="34"/>
      <c r="M20" s="34"/>
      <c r="N20" s="34"/>
    </row>
    <row r="22" spans="1:19" x14ac:dyDescent="0.25">
      <c r="A22" s="12" t="s">
        <v>17</v>
      </c>
      <c r="B22" s="12"/>
      <c r="C22" s="12"/>
      <c r="D22" s="12"/>
      <c r="E22" s="12"/>
      <c r="F22" s="12"/>
      <c r="G22" s="12"/>
      <c r="H22" s="12"/>
      <c r="I22" s="12"/>
      <c r="J22" s="12"/>
      <c r="K22" s="13"/>
      <c r="L22" s="13"/>
      <c r="M22" s="13"/>
      <c r="N22" s="13"/>
      <c r="O22" s="13"/>
      <c r="P22" s="13"/>
      <c r="Q22" s="13"/>
    </row>
    <row r="23" spans="1:19" x14ac:dyDescent="0.25">
      <c r="A23" s="35" t="s">
        <v>31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13"/>
      <c r="O23" s="13"/>
      <c r="P23" s="13"/>
      <c r="Q23" s="13"/>
    </row>
    <row r="24" spans="1:19" x14ac:dyDescent="0.25">
      <c r="A24" s="18" t="s">
        <v>32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3"/>
      <c r="O24" s="13"/>
      <c r="P24" s="13"/>
      <c r="Q24" s="13"/>
    </row>
    <row r="25" spans="1:19" ht="129" customHeight="1" x14ac:dyDescent="0.25">
      <c r="A25" s="36" t="s">
        <v>18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</row>
    <row r="26" spans="1:19" x14ac:dyDescent="0.25">
      <c r="B26" s="1" t="s">
        <v>22</v>
      </c>
    </row>
    <row r="27" spans="1:19" s="13" customFormat="1" hidden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9" s="13" customFormat="1" hidden="1" x14ac:dyDescent="0.25">
      <c r="A28" s="1"/>
      <c r="B28" s="1" t="s">
        <v>19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9" ht="18" customHeight="1" x14ac:dyDescent="0.25">
      <c r="B29" s="14"/>
      <c r="C29" s="15"/>
      <c r="D29" s="14"/>
      <c r="E29" s="38" t="s">
        <v>40</v>
      </c>
      <c r="F29" s="38"/>
      <c r="G29" s="39"/>
    </row>
    <row r="30" spans="1:19" ht="36.75" customHeight="1" x14ac:dyDescent="0.25">
      <c r="B30" s="1" t="s">
        <v>21</v>
      </c>
      <c r="E30" s="1" t="s">
        <v>41</v>
      </c>
    </row>
    <row r="31" spans="1:19" ht="15" customHeight="1" x14ac:dyDescent="0.25">
      <c r="D31" s="39"/>
      <c r="E31" s="39" t="s">
        <v>40</v>
      </c>
      <c r="F31" s="39"/>
      <c r="G31" s="39"/>
      <c r="S31" s="16"/>
    </row>
    <row r="46" spans="9:9" x14ac:dyDescent="0.25">
      <c r="I46" s="1" t="s">
        <v>20</v>
      </c>
    </row>
  </sheetData>
  <mergeCells count="19">
    <mergeCell ref="A19:N19"/>
    <mergeCell ref="A20:H20"/>
    <mergeCell ref="I20:N20"/>
    <mergeCell ref="A23:M23"/>
    <mergeCell ref="A25:M25"/>
    <mergeCell ref="A11:Q11"/>
    <mergeCell ref="A13:A14"/>
    <mergeCell ref="B13:B14"/>
    <mergeCell ref="C13:C14"/>
    <mergeCell ref="D13:D14"/>
    <mergeCell ref="E13:G13"/>
    <mergeCell ref="H13:H14"/>
    <mergeCell ref="I13:I14"/>
    <mergeCell ref="J13:N13"/>
    <mergeCell ref="L3:Q3"/>
    <mergeCell ref="L4:Q4"/>
    <mergeCell ref="L5:Q5"/>
    <mergeCell ref="L7:Q7"/>
    <mergeCell ref="A10:Q10"/>
  </mergeCells>
  <printOptions gridLines="1"/>
  <pageMargins left="0.118055555555556" right="0.118055555555556" top="0.15763888888888899" bottom="0.15763888888888899" header="0.51180555555555496" footer="0.51180555555555496"/>
  <pageSetup paperSize="9" scale="60" firstPageNumber="0" fitToHeight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workbookViewId="0"/>
  </sheetViews>
  <sheetFormatPr defaultRowHeight="15" x14ac:dyDescent="0.25"/>
  <cols>
    <col min="1" max="1025" width="9" bestFit="1" customWidth="1"/>
  </cols>
  <sheetData/>
  <printOptions gridLines="1"/>
  <pageMargins left="0.7" right="0.7" top="0.75" bottom="0.75" header="0.51180555555555496" footer="0.51180555555555496"/>
  <pageSetup paperSize="9" firstPageNumber="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workbookViewId="0"/>
  </sheetViews>
  <sheetFormatPr defaultRowHeight="15" x14ac:dyDescent="0.25"/>
  <cols>
    <col min="1" max="1025" width="9" bestFit="1" customWidth="1"/>
  </cols>
  <sheetData/>
  <printOptions gridLines="1"/>
  <pageMargins left="0.7" right="0.7" top="0.75" bottom="0.75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SarafonovaIP</dc:creator>
  <cp:lastModifiedBy>User</cp:lastModifiedBy>
  <cp:revision>2</cp:revision>
  <cp:lastPrinted>2026-10-14T05:59:45Z</cp:lastPrinted>
  <dcterms:created xsi:type="dcterms:W3CDTF">2015-06-24T18:33:10Z</dcterms:created>
  <dcterms:modified xsi:type="dcterms:W3CDTF">2026-10-19T12:42:54Z</dcterms:modified>
  <dc:language>en-US</dc:language>
</cp:coreProperties>
</file>