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6780"/>
  </bookViews>
  <sheets>
    <sheet name="Расчет цены" sheetId="2" r:id="rId1"/>
    <sheet name="Лист1" sheetId="3" r:id="rId2"/>
  </sheets>
  <calcPr calcId="124519"/>
</workbook>
</file>

<file path=xl/calcChain.xml><?xml version="1.0" encoding="utf-8"?>
<calcChain xmlns="http://schemas.openxmlformats.org/spreadsheetml/2006/main">
  <c r="L5" i="2"/>
  <c r="M5" s="1"/>
  <c r="I5"/>
  <c r="J5" s="1"/>
  <c r="K5" s="1"/>
  <c r="I11"/>
  <c r="J11" s="1"/>
  <c r="K11" s="1"/>
  <c r="L11"/>
  <c r="M11" s="1"/>
  <c r="L6"/>
  <c r="M6" s="1"/>
  <c r="L7"/>
  <c r="M7" s="1"/>
  <c r="L8"/>
  <c r="M8" s="1"/>
  <c r="L9"/>
  <c r="M9" s="1"/>
  <c r="L10"/>
  <c r="M10" s="1"/>
  <c r="L12"/>
  <c r="M12" s="1"/>
  <c r="I6"/>
  <c r="J6" s="1"/>
  <c r="K6" s="1"/>
  <c r="I7"/>
  <c r="J7" s="1"/>
  <c r="K7" s="1"/>
  <c r="I8"/>
  <c r="J8" s="1"/>
  <c r="K8" s="1"/>
  <c r="I9"/>
  <c r="J9" s="1"/>
  <c r="K9" s="1"/>
  <c r="I10"/>
  <c r="J10" s="1"/>
  <c r="K10" s="1"/>
  <c r="I12"/>
  <c r="J12" s="1"/>
  <c r="K12" s="1"/>
  <c r="L4"/>
  <c r="M4" s="1"/>
  <c r="I4"/>
  <c r="J4" s="1"/>
  <c r="K4" s="1"/>
  <c r="I13" l="1"/>
</calcChain>
</file>

<file path=xl/sharedStrings.xml><?xml version="1.0" encoding="utf-8"?>
<sst xmlns="http://schemas.openxmlformats.org/spreadsheetml/2006/main" count="38" uniqueCount="30">
  <si>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</si>
  <si>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</si>
  <si>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</si>
  <si>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</si>
  <si>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</si>
  <si>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Существенные условия исполнения контракта</t>
  </si>
  <si>
    <t>Оценка однородности совокупности значений выявленных цен, используемых в расчете Н(М)ЦК, ЦКЕП</t>
  </si>
  <si>
    <t>Среднее квадратичное отклонение</t>
  </si>
  <si>
    <t>Расчет Н(М)ЦК проверил:</t>
  </si>
  <si>
    <t>НМЦК, определяемая методом сопоставимых рыночных цен (анализа рынка)*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</si>
  <si>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</si>
  <si>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Поставщик № 1</t>
  </si>
  <si>
    <t>Поставщик № 2</t>
  </si>
  <si>
    <t>Поставщик № 3</t>
  </si>
  <si>
    <t>В результате проведенного расчета Н(М)ЦК,  контракта составила:</t>
  </si>
  <si>
    <t>рублей.</t>
  </si>
  <si>
    <t>Расчет НМЦК по формуле                             v - количество (объем) закупаемого товара (работы, услуги);
     ц - мин. цена за единицу    ЦКЕП = v*ц</t>
  </si>
  <si>
    <t>шт</t>
  </si>
  <si>
    <t xml:space="preserve">Средняя цена за единицу     &lt;ц&gt; </t>
  </si>
  <si>
    <t>Обоснование и расчет начальной (максимальной) цены контракта на поверку весов</t>
  </si>
  <si>
    <t>Весы электронные CAS SW-05</t>
  </si>
  <si>
    <t>Весы напольные CAS DL-150</t>
  </si>
  <si>
    <t>Весы электронные CAS SW-10</t>
  </si>
  <si>
    <t xml:space="preserve">Начальник ФЭО
подполковник вн. службы                                                                                         Е.В.  Стародубцева                           </t>
  </si>
  <si>
    <t>Весы товарные МАССА ТВ-М(Н)-150.2</t>
  </si>
  <si>
    <t>Весы электронные ВЭУ-200-50/100</t>
  </si>
  <si>
    <t xml:space="preserve">Весы электронные настольные МАССА
МК-6.2
</t>
  </si>
  <si>
    <t xml:space="preserve">Весы электронные настольные МАССА
МК-15.2
</t>
  </si>
  <si>
    <t>Весы платформенные МАССА 4D-PM-10/10-1000_A в компл со стойкой</t>
  </si>
  <si>
    <t>Весы платформенные ВСП4-1000 A 1205х1250 с АКБ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</si>
</sst>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"/>
  </numFmts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0" xfId="0" applyFont="1"/>
    <xf numFmtId="2" fontId="9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/>
    <xf numFmtId="0" fontId="5" fillId="0" borderId="0" xfId="0" applyFont="1" applyAlignment="1" applyProtection="1">
      <alignment wrapText="1"/>
      <protection locked="0"/>
    </xf>
    <xf numFmtId="0" fontId="2" fillId="0" borderId="0" xfId="0" applyFont="1"/>
    <xf numFmtId="0" fontId="7" fillId="0" borderId="0" xfId="0" applyFont="1" applyBorder="1"/>
    <xf numFmtId="0" fontId="1" fillId="0" borderId="1" xfId="0" applyFont="1" applyBorder="1" applyAlignment="1">
      <alignment horizontal="center" vertical="center" textRotation="90" wrapText="1"/>
    </xf>
    <xf numFmtId="165" fontId="5" fillId="0" borderId="0" xfId="0" applyNumberFormat="1" applyFont="1"/>
    <xf numFmtId="165" fontId="7" fillId="0" borderId="0" xfId="0" applyNumberFormat="1" applyFont="1"/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left" wrapText="1"/>
      <protection locked="0"/>
    </xf>
    <xf numFmtId="164" fontId="5" fillId="0" borderId="2" xfId="0" applyNumberFormat="1" applyFont="1" applyFill="1" applyBorder="1" applyAlignment="1" applyProtection="1">
      <alignment horizontal="left" wrapText="1"/>
      <protection locked="0"/>
    </xf>
    <xf numFmtId="0" fontId="3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2" fontId="11" fillId="0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</xdr:row>
      <xdr:rowOff>1962150</xdr:rowOff>
    </xdr:from>
    <xdr:to>
      <xdr:col>10</xdr:col>
      <xdr:colOff>600075</xdr:colOff>
      <xdr:row>2</xdr:row>
      <xdr:rowOff>2305050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010650" y="3095625"/>
          <a:ext cx="5905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57150</xdr:colOff>
      <xdr:row>2</xdr:row>
      <xdr:rowOff>1819275</xdr:rowOff>
    </xdr:from>
    <xdr:to>
      <xdr:col>9</xdr:col>
      <xdr:colOff>561975</xdr:colOff>
      <xdr:row>2</xdr:row>
      <xdr:rowOff>2076450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315325" y="2952750"/>
          <a:ext cx="5048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view="pageBreakPreview" zoomScale="89" zoomScaleNormal="85" zoomScaleSheetLayoutView="89" workbookViewId="0">
      <selection activeCell="I11" sqref="I11"/>
    </sheetView>
  </sheetViews>
  <sheetFormatPr defaultColWidth="9.140625" defaultRowHeight="12.75"/>
  <cols>
    <col min="1" max="1" width="3.140625" style="1" customWidth="1"/>
    <col min="2" max="2" width="45.7109375" style="1" customWidth="1"/>
    <col min="3" max="3" width="20" style="1" customWidth="1"/>
    <col min="4" max="4" width="5.85546875" style="1" customWidth="1"/>
    <col min="5" max="5" width="8.7109375" style="1" customWidth="1"/>
    <col min="6" max="8" width="13.85546875" style="1" customWidth="1"/>
    <col min="9" max="9" width="14.7109375" style="1" customWidth="1"/>
    <col min="10" max="10" width="14" style="1" customWidth="1"/>
    <col min="11" max="11" width="14.5703125" style="1" customWidth="1"/>
    <col min="12" max="12" width="13.85546875" style="11" customWidth="1"/>
    <col min="13" max="13" width="17.140625" style="1" customWidth="1"/>
    <col min="14" max="16384" width="9.140625" style="1"/>
  </cols>
  <sheetData>
    <row r="1" spans="1:14" ht="23.45" customHeight="1">
      <c r="A1" s="34" t="s">
        <v>19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ht="66" customHeight="1">
      <c r="A2" s="36" t="s">
        <v>0</v>
      </c>
      <c r="B2" s="36" t="s">
        <v>2</v>
      </c>
      <c r="C2" s="36" t="s">
        <v>5</v>
      </c>
      <c r="D2" s="36" t="s">
        <v>1</v>
      </c>
      <c r="E2" s="36" t="s">
        <v>3</v>
      </c>
      <c r="F2" s="37" t="s">
        <v>4</v>
      </c>
      <c r="G2" s="38"/>
      <c r="H2" s="38"/>
      <c r="I2" s="35" t="s">
        <v>6</v>
      </c>
      <c r="J2" s="35"/>
      <c r="K2" s="35"/>
      <c r="L2" s="39" t="s">
        <v>9</v>
      </c>
      <c r="M2" s="39"/>
    </row>
    <row r="3" spans="1:14" ht="182.25" customHeight="1">
      <c r="A3" s="36"/>
      <c r="B3" s="36"/>
      <c r="C3" s="36"/>
      <c r="D3" s="36"/>
      <c r="E3" s="36"/>
      <c r="F3" s="9" t="s">
        <v>11</v>
      </c>
      <c r="G3" s="9" t="s">
        <v>12</v>
      </c>
      <c r="H3" s="9" t="s">
        <v>13</v>
      </c>
      <c r="I3" s="21" t="s">
        <v>18</v>
      </c>
      <c r="J3" s="16" t="s">
        <v>7</v>
      </c>
      <c r="K3" s="18" t="s">
        <v>10</v>
      </c>
      <c r="L3" s="40" t="s">
        <v>16</v>
      </c>
      <c r="M3" s="41"/>
    </row>
    <row r="4" spans="1:14" s="5" customFormat="1" ht="36.75" customHeight="1">
      <c r="A4" s="13">
        <v>1</v>
      </c>
      <c r="B4" s="20" t="s">
        <v>20</v>
      </c>
      <c r="C4" s="22"/>
      <c r="D4" s="13" t="s">
        <v>17</v>
      </c>
      <c r="E4" s="13">
        <v>5</v>
      </c>
      <c r="F4" s="15">
        <v>1240.9000000000001</v>
      </c>
      <c r="G4" s="12">
        <v>1500</v>
      </c>
      <c r="H4" s="12">
        <v>1825</v>
      </c>
      <c r="I4" s="12">
        <f>ROUND(AVERAGE(F4:H4),2)</f>
        <v>1521.97</v>
      </c>
      <c r="J4" s="14">
        <f>SQRT(((SUM((POWER(H4-I4,2)),(POWER(G4-I4,2)),(POWER(F4-I4,2)))/(COLUMNS(F4:H4)-1))))</f>
        <v>292.66893130293141</v>
      </c>
      <c r="K4" s="14">
        <f>J4/I4*100</f>
        <v>19.229612364431059</v>
      </c>
      <c r="L4" s="12">
        <f>MIN(F4:H4)</f>
        <v>1240.9000000000001</v>
      </c>
      <c r="M4" s="19">
        <f>L4*E4</f>
        <v>6204.5</v>
      </c>
    </row>
    <row r="5" spans="1:14" s="5" customFormat="1" ht="36.75" customHeight="1">
      <c r="A5" s="13">
        <v>2</v>
      </c>
      <c r="B5" s="20" t="s">
        <v>22</v>
      </c>
      <c r="C5" s="23"/>
      <c r="D5" s="13" t="s">
        <v>17</v>
      </c>
      <c r="E5" s="13">
        <v>1</v>
      </c>
      <c r="F5" s="15">
        <v>1240.9000000000001</v>
      </c>
      <c r="G5" s="15">
        <v>1500</v>
      </c>
      <c r="H5" s="12">
        <v>1825</v>
      </c>
      <c r="I5" s="12">
        <f t="shared" ref="I5" si="0">ROUND(AVERAGE(F5:H5),2)</f>
        <v>1521.97</v>
      </c>
      <c r="J5" s="14">
        <f t="shared" ref="J5" si="1">SQRT(((SUM((POWER(H5-I5,2)),(POWER(G5-I5,2)),(POWER(F5-I5,2)))/(COLUMNS(F5:H5)-1))))</f>
        <v>292.66893130293141</v>
      </c>
      <c r="K5" s="14">
        <f t="shared" ref="K5" si="2">J5/I5*100</f>
        <v>19.229612364431059</v>
      </c>
      <c r="L5" s="12">
        <f t="shared" ref="L5" si="3">MIN(F5:H5)</f>
        <v>1240.9000000000001</v>
      </c>
      <c r="M5" s="19">
        <f t="shared" ref="M5" si="4">L5*E5</f>
        <v>1240.9000000000001</v>
      </c>
    </row>
    <row r="6" spans="1:14" s="5" customFormat="1" ht="36.75" customHeight="1">
      <c r="A6" s="13">
        <v>3</v>
      </c>
      <c r="B6" s="20" t="s">
        <v>26</v>
      </c>
      <c r="C6" s="23"/>
      <c r="D6" s="13" t="s">
        <v>17</v>
      </c>
      <c r="E6" s="13">
        <v>2</v>
      </c>
      <c r="F6" s="15">
        <v>1240.9000000000001</v>
      </c>
      <c r="G6" s="12">
        <v>1500</v>
      </c>
      <c r="H6" s="12">
        <v>1825</v>
      </c>
      <c r="I6" s="12">
        <f t="shared" ref="I6:I12" si="5">ROUND(AVERAGE(F6:H6),2)</f>
        <v>1521.97</v>
      </c>
      <c r="J6" s="14">
        <f t="shared" ref="J6:J12" si="6">SQRT(((SUM((POWER(H6-I6,2)),(POWER(G6-I6,2)),(POWER(F6-I6,2)))/(COLUMNS(F6:H6)-1))))</f>
        <v>292.66893130293141</v>
      </c>
      <c r="K6" s="14">
        <f t="shared" ref="K6:K12" si="7">J6/I6*100</f>
        <v>19.229612364431059</v>
      </c>
      <c r="L6" s="12">
        <f t="shared" ref="L6:L12" si="8">MIN(F6:H6)</f>
        <v>1240.9000000000001</v>
      </c>
      <c r="M6" s="19">
        <f t="shared" ref="M6:M12" si="9">L6*E6</f>
        <v>2481.8000000000002</v>
      </c>
    </row>
    <row r="7" spans="1:14" s="5" customFormat="1" ht="36.75" customHeight="1">
      <c r="A7" s="13">
        <v>4</v>
      </c>
      <c r="B7" s="20" t="s">
        <v>27</v>
      </c>
      <c r="C7" s="23"/>
      <c r="D7" s="13" t="s">
        <v>17</v>
      </c>
      <c r="E7" s="13">
        <v>4</v>
      </c>
      <c r="F7" s="15">
        <v>1240.9000000000001</v>
      </c>
      <c r="G7" s="12">
        <v>1500</v>
      </c>
      <c r="H7" s="12">
        <v>1825</v>
      </c>
      <c r="I7" s="12">
        <f t="shared" si="5"/>
        <v>1521.97</v>
      </c>
      <c r="J7" s="14">
        <f t="shared" si="6"/>
        <v>292.66893130293141</v>
      </c>
      <c r="K7" s="14">
        <f t="shared" si="7"/>
        <v>19.229612364431059</v>
      </c>
      <c r="L7" s="12">
        <f t="shared" si="8"/>
        <v>1240.9000000000001</v>
      </c>
      <c r="M7" s="19">
        <f t="shared" si="9"/>
        <v>4963.6000000000004</v>
      </c>
    </row>
    <row r="8" spans="1:14" s="5" customFormat="1" ht="36.75" customHeight="1">
      <c r="A8" s="13">
        <v>5</v>
      </c>
      <c r="B8" s="20" t="s">
        <v>21</v>
      </c>
      <c r="C8" s="23"/>
      <c r="D8" s="13" t="s">
        <v>17</v>
      </c>
      <c r="E8" s="13">
        <v>4</v>
      </c>
      <c r="F8" s="15">
        <v>1775.17</v>
      </c>
      <c r="G8" s="12">
        <v>2100</v>
      </c>
      <c r="H8" s="12">
        <v>2775</v>
      </c>
      <c r="I8" s="12">
        <f t="shared" si="5"/>
        <v>2216.7199999999998</v>
      </c>
      <c r="J8" s="14">
        <f t="shared" si="6"/>
        <v>510.03260645766557</v>
      </c>
      <c r="K8" s="14">
        <f t="shared" si="7"/>
        <v>23.008436178573099</v>
      </c>
      <c r="L8" s="12">
        <f t="shared" si="8"/>
        <v>1775.17</v>
      </c>
      <c r="M8" s="19">
        <f t="shared" si="9"/>
        <v>7100.68</v>
      </c>
    </row>
    <row r="9" spans="1:14" s="5" customFormat="1" ht="43.5" customHeight="1">
      <c r="A9" s="13">
        <v>6</v>
      </c>
      <c r="B9" s="20" t="s">
        <v>24</v>
      </c>
      <c r="C9" s="23"/>
      <c r="D9" s="13" t="s">
        <v>17</v>
      </c>
      <c r="E9" s="13">
        <v>3</v>
      </c>
      <c r="F9" s="15">
        <v>1775.17</v>
      </c>
      <c r="G9" s="12">
        <v>2100</v>
      </c>
      <c r="H9" s="12">
        <v>2775</v>
      </c>
      <c r="I9" s="12">
        <f t="shared" si="5"/>
        <v>2216.7199999999998</v>
      </c>
      <c r="J9" s="14">
        <f t="shared" si="6"/>
        <v>510.03260645766557</v>
      </c>
      <c r="K9" s="14">
        <f t="shared" si="7"/>
        <v>23.008436178573099</v>
      </c>
      <c r="L9" s="12">
        <f t="shared" si="8"/>
        <v>1775.17</v>
      </c>
      <c r="M9" s="19">
        <f t="shared" si="9"/>
        <v>5325.51</v>
      </c>
    </row>
    <row r="10" spans="1:14" s="5" customFormat="1" ht="30" customHeight="1">
      <c r="A10" s="13">
        <v>7</v>
      </c>
      <c r="B10" s="20" t="s">
        <v>25</v>
      </c>
      <c r="C10" s="23"/>
      <c r="D10" s="13" t="s">
        <v>17</v>
      </c>
      <c r="E10" s="13">
        <v>2</v>
      </c>
      <c r="F10" s="15">
        <v>2128.4899999999998</v>
      </c>
      <c r="G10" s="12">
        <v>2500</v>
      </c>
      <c r="H10" s="12">
        <v>2775</v>
      </c>
      <c r="I10" s="12">
        <f t="shared" si="5"/>
        <v>2467.83</v>
      </c>
      <c r="J10" s="14">
        <f t="shared" si="6"/>
        <v>324.45335057601125</v>
      </c>
      <c r="K10" s="14">
        <f t="shared" si="7"/>
        <v>13.147313655154985</v>
      </c>
      <c r="L10" s="12">
        <f t="shared" si="8"/>
        <v>2128.4899999999998</v>
      </c>
      <c r="M10" s="19">
        <f t="shared" si="9"/>
        <v>4256.9799999999996</v>
      </c>
    </row>
    <row r="11" spans="1:14" s="5" customFormat="1" ht="36.75" customHeight="1">
      <c r="A11" s="13">
        <v>8</v>
      </c>
      <c r="B11" s="20" t="s">
        <v>28</v>
      </c>
      <c r="C11" s="23"/>
      <c r="D11" s="13" t="s">
        <v>17</v>
      </c>
      <c r="E11" s="13">
        <v>1</v>
      </c>
      <c r="F11" s="15">
        <v>4739.54</v>
      </c>
      <c r="G11" s="15">
        <v>4750</v>
      </c>
      <c r="H11" s="12">
        <v>5475</v>
      </c>
      <c r="I11" s="12">
        <f t="shared" si="5"/>
        <v>4988.18</v>
      </c>
      <c r="J11" s="14">
        <f t="shared" si="6"/>
        <v>421.63092533636569</v>
      </c>
      <c r="K11" s="14">
        <f t="shared" si="7"/>
        <v>8.4526004542010451</v>
      </c>
      <c r="L11" s="12">
        <f t="shared" si="8"/>
        <v>4739.54</v>
      </c>
      <c r="M11" s="19">
        <f t="shared" si="9"/>
        <v>4739.54</v>
      </c>
    </row>
    <row r="12" spans="1:14" s="5" customFormat="1" ht="36" customHeight="1">
      <c r="A12" s="13">
        <v>9</v>
      </c>
      <c r="B12" s="20" t="s">
        <v>29</v>
      </c>
      <c r="C12" s="24"/>
      <c r="D12" s="13" t="s">
        <v>17</v>
      </c>
      <c r="E12" s="13">
        <v>1</v>
      </c>
      <c r="F12" s="15">
        <v>4739.54</v>
      </c>
      <c r="G12" s="15">
        <v>4750</v>
      </c>
      <c r="H12" s="12">
        <v>5475</v>
      </c>
      <c r="I12" s="12">
        <f t="shared" si="5"/>
        <v>4988.18</v>
      </c>
      <c r="J12" s="14">
        <f t="shared" si="6"/>
        <v>421.63092533636569</v>
      </c>
      <c r="K12" s="14">
        <f t="shared" si="7"/>
        <v>8.4526004542010451</v>
      </c>
      <c r="L12" s="12">
        <f t="shared" si="8"/>
        <v>4739.54</v>
      </c>
      <c r="M12" s="19">
        <f t="shared" si="9"/>
        <v>4739.54</v>
      </c>
    </row>
    <row r="13" spans="1:14" s="3" customFormat="1" ht="26.25" customHeight="1">
      <c r="A13" s="27" t="s">
        <v>14</v>
      </c>
      <c r="B13" s="28"/>
      <c r="C13" s="28"/>
      <c r="D13" s="28"/>
      <c r="E13" s="28"/>
      <c r="F13" s="28"/>
      <c r="G13" s="28"/>
      <c r="H13" s="29"/>
      <c r="I13" s="31">
        <f>SUM(M4:M12)</f>
        <v>41053.050000000003</v>
      </c>
      <c r="J13" s="31"/>
      <c r="K13" s="32" t="s">
        <v>15</v>
      </c>
      <c r="L13" s="33"/>
      <c r="M13" s="2"/>
    </row>
    <row r="14" spans="1:14" s="7" customFormat="1" ht="24" customHeight="1">
      <c r="A14" s="30"/>
      <c r="B14" s="30"/>
      <c r="C14" s="30"/>
      <c r="D14" s="5"/>
      <c r="E14" s="5"/>
      <c r="F14" s="5"/>
      <c r="G14" s="30" t="s">
        <v>8</v>
      </c>
      <c r="H14" s="30"/>
      <c r="I14" s="30"/>
      <c r="J14" s="5"/>
      <c r="K14" s="5"/>
      <c r="L14" s="10"/>
      <c r="N14" s="17"/>
    </row>
    <row r="15" spans="1:14" s="4" customFormat="1" ht="30" customHeight="1">
      <c r="A15" s="25"/>
      <c r="B15" s="25"/>
      <c r="C15" s="25"/>
      <c r="D15" s="25"/>
      <c r="E15" s="5"/>
      <c r="F15" s="6"/>
      <c r="G15" s="26" t="s">
        <v>23</v>
      </c>
      <c r="H15" s="26"/>
      <c r="I15" s="26"/>
      <c r="J15" s="26"/>
      <c r="K15" s="26"/>
      <c r="L15" s="26"/>
      <c r="M15" s="26"/>
    </row>
    <row r="16" spans="1:14">
      <c r="A16" s="8"/>
      <c r="B16" s="8"/>
      <c r="C16" s="8"/>
      <c r="D16" s="8"/>
    </row>
  </sheetData>
  <mergeCells count="18">
    <mergeCell ref="A1:M1"/>
    <mergeCell ref="I2:K2"/>
    <mergeCell ref="A2:A3"/>
    <mergeCell ref="B2:B3"/>
    <mergeCell ref="C2:C3"/>
    <mergeCell ref="D2:D3"/>
    <mergeCell ref="F2:H2"/>
    <mergeCell ref="L2:M2"/>
    <mergeCell ref="E2:E3"/>
    <mergeCell ref="L3:M3"/>
    <mergeCell ref="C4:C12"/>
    <mergeCell ref="A15:D15"/>
    <mergeCell ref="G15:M15"/>
    <mergeCell ref="A13:H13"/>
    <mergeCell ref="A14:C14"/>
    <mergeCell ref="G14:I14"/>
    <mergeCell ref="I13:J13"/>
    <mergeCell ref="K13:L13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3" r:id="rId1"/>
  <ignoredErrors>
    <ignoredError sqref="I4:M1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1" sqref="J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цены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ОТО</cp:lastModifiedBy>
  <cp:lastPrinted>2025-08-27T09:07:05Z</cp:lastPrinted>
  <dcterms:created xsi:type="dcterms:W3CDTF">2014-01-15T18:15:09Z</dcterms:created>
  <dcterms:modified xsi:type="dcterms:W3CDTF">2026-10-06T12:15:05Z</dcterms:modified>
</cp:coreProperties>
</file>