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TiiT\Desktop\Татьяна\2026\НМЦК\Кузьмина\Березка 87941\"/>
    </mc:Choice>
  </mc:AlternateContent>
  <xr:revisionPtr revIDLastSave="0" documentId="13_ncr:1_{6F5A4E43-4A9D-4CB7-A295-C6503B0C6C1C}" xr6:coauthVersionLast="47" xr6:coauthVersionMax="47" xr10:uidLastSave="{00000000-0000-0000-0000-000000000000}"/>
  <bookViews>
    <workbookView xWindow="-120" yWindow="-120" windowWidth="29040" windowHeight="15840" xr2:uid="{00000000-000D-0000-FFFF-FFFF00000000}"/>
  </bookViews>
  <sheets>
    <sheet name="Лист1" sheetId="3"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7" i="3" l="1"/>
  <c r="V6" i="3"/>
  <c r="V8" i="3" s="1"/>
  <c r="T6" i="3"/>
  <c r="P6" i="3"/>
  <c r="M6" i="3"/>
  <c r="S6" i="3" s="1"/>
  <c r="M7" i="3"/>
  <c r="Q6" i="3" l="1"/>
  <c r="R6" i="3" s="1"/>
  <c r="P7" i="3"/>
  <c r="T7" i="3" l="1"/>
  <c r="T8" i="3" s="1"/>
  <c r="O7" i="3"/>
  <c r="S7" i="3"/>
  <c r="S8" i="3" s="1"/>
  <c r="C3" i="3" l="1"/>
  <c r="Q7" i="3"/>
  <c r="R7" i="3" s="1"/>
  <c r="N7" i="3"/>
</calcChain>
</file>

<file path=xl/sharedStrings.xml><?xml version="1.0" encoding="utf-8"?>
<sst xmlns="http://schemas.openxmlformats.org/spreadsheetml/2006/main" count="40" uniqueCount="33">
  <si>
    <t>дата</t>
  </si>
  <si>
    <t>Начальник планово-экономического отдела:</t>
  </si>
  <si>
    <t>Д.С. Вяткин</t>
  </si>
  <si>
    <t>Источник №4</t>
  </si>
  <si>
    <t>Источник №5</t>
  </si>
  <si>
    <t>Округление</t>
  </si>
  <si>
    <t>Кол-во знач.</t>
  </si>
  <si>
    <t>Сред. квадр. откл. σ=</t>
  </si>
  <si>
    <t>Совокупность значений</t>
  </si>
  <si>
    <t>№ п/п</t>
  </si>
  <si>
    <t>Наименование товара, работ, услуг</t>
  </si>
  <si>
    <t>Объем</t>
  </si>
  <si>
    <t>Ед.изм.</t>
  </si>
  <si>
    <t>Кол-во</t>
  </si>
  <si>
    <t>Цена за ед.изм.</t>
  </si>
  <si>
    <t>подпись, расшифровка подписи</t>
  </si>
  <si>
    <t>Средняя цена (руб.)</t>
  </si>
  <si>
    <t>Коэфф. вариации V=</t>
  </si>
  <si>
    <t>Источник №6</t>
  </si>
  <si>
    <t>Цена договора, заключаемого с единственным поставщиком</t>
  </si>
  <si>
    <t>Н(М)ЦД по средней цене</t>
  </si>
  <si>
    <t>ЦДЕП по наименьшей цене</t>
  </si>
  <si>
    <t>Существенные условия исполнения договора</t>
  </si>
  <si>
    <t xml:space="preserve">Источник №1 </t>
  </si>
  <si>
    <t xml:space="preserve">Источник №2 </t>
  </si>
  <si>
    <t xml:space="preserve">Источник №3 </t>
  </si>
  <si>
    <t>Обоснование начальной (максимальной) цены контракта, цены контракта, заключаемого с единственным поставщиком (подрядчиком, исполнителем) (Н(М)ЦК, ЦДЕП)</t>
  </si>
  <si>
    <t>цена</t>
  </si>
  <si>
    <t>шт</t>
  </si>
  <si>
    <t>.0908</t>
  </si>
  <si>
    <t>В связи с тем, что коэффициенты вариации не превышают 33%, указанные значения считаются однородными и принимаются для расчета стоимости продукции. Цена контракта не должна превышать начальную максимальную цену контракта, рассчитанную методом сопоставимых рыночных цен. Цена контракта определена на основании наименьшей из предложенных цен (коммерческих предложений), эта сумма минимальная. При расчете корректирующие коэффициенты и индексы не применялись.</t>
  </si>
  <si>
    <t xml:space="preserve">Подсчет клеток крови ИВД, контрольный материал
</t>
  </si>
  <si>
    <t>Буферный промывающий раствор ИВД, автоматические/полуавтоматические системы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</si>
</sst>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р_."/>
  </numFmts>
  <fonts count="12" x14ac:knownFonts="1">
    <font>
      <sz val="10"/>
      <name val="Arial"/>
      <family val="2"/>
      <charset val="204"/>
    </font>
    <font>
      <sz val="10"/>
      <name val="Arial"/>
      <family val="2"/>
      <charset val="204"/>
    </font>
    <font>
      <sz val="10"/>
      <color indexed="8"/>
      <name val="Times New Roman"/>
      <family val="1"/>
      <charset val="204"/>
    </font>
    <font>
      <b/>
      <sz val="10"/>
      <color indexed="8"/>
      <name val="Times New Roman"/>
      <family val="1"/>
      <charset val="204"/>
    </font>
    <font>
      <sz val="10"/>
      <name val="Times New Roman"/>
      <family val="1"/>
      <charset val="204"/>
    </font>
    <font>
      <sz val="11"/>
      <color indexed="8"/>
      <name val="Times New Roman"/>
      <family val="1"/>
      <charset val="204"/>
    </font>
    <font>
      <sz val="11"/>
      <color theme="1"/>
      <name val="Calibri"/>
      <family val="2"/>
      <scheme val="minor"/>
    </font>
    <font>
      <sz val="10"/>
      <color rgb="FF000000"/>
      <name val="Times New Roman"/>
      <family val="1"/>
      <charset val="204"/>
    </font>
    <font>
      <b/>
      <sz val="11"/>
      <color indexed="8"/>
      <name val="Times New Roman"/>
      <family val="1"/>
      <charset val="204"/>
    </font>
    <font>
      <i/>
      <sz val="11"/>
      <color indexed="8"/>
      <name val="Times New Roman"/>
      <family val="1"/>
      <charset val="204"/>
    </font>
    <font>
      <sz val="11"/>
      <name val="Calibri"/>
      <family val="2"/>
      <charset val="204"/>
      <scheme val="minor"/>
    </font>
    <font>
      <b/>
      <sz val="10"/>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rgb="FFFFFF00"/>
        <bgColor indexed="64"/>
      </patternFill>
    </fill>
    <fill>
      <patternFill patternType="solid">
        <fgColor rgb="FFFF000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6" fillId="0" borderId="0"/>
  </cellStyleXfs>
  <cellXfs count="50">
    <xf numFmtId="0" fontId="0" fillId="0" borderId="0" xfId="0"/>
    <xf numFmtId="0" fontId="2" fillId="2" borderId="0" xfId="1" applyFont="1" applyFill="1"/>
    <xf numFmtId="0" fontId="3" fillId="2" borderId="0" xfId="1" applyFont="1" applyFill="1" applyBorder="1" applyAlignment="1">
      <alignment horizontal="left" wrapText="1"/>
    </xf>
    <xf numFmtId="0" fontId="5" fillId="2" borderId="0" xfId="1" applyFont="1" applyFill="1" applyAlignment="1" applyProtection="1">
      <alignment vertical="center"/>
      <protection locked="0"/>
    </xf>
    <xf numFmtId="1" fontId="7" fillId="0" borderId="2" xfId="2" applyNumberFormat="1" applyFont="1" applyBorder="1" applyAlignment="1">
      <alignment horizontal="center" vertical="center"/>
    </xf>
    <xf numFmtId="164" fontId="2" fillId="2" borderId="2" xfId="1" applyNumberFormat="1" applyFont="1" applyFill="1" applyBorder="1" applyAlignment="1">
      <alignment horizontal="center" vertical="center" wrapText="1"/>
    </xf>
    <xf numFmtId="2" fontId="3" fillId="2" borderId="2" xfId="1" applyNumberFormat="1" applyFont="1" applyFill="1" applyBorder="1" applyAlignment="1">
      <alignment horizontal="center" vertical="center" wrapText="1"/>
    </xf>
    <xf numFmtId="0" fontId="5" fillId="2" borderId="0" xfId="1" applyFont="1" applyFill="1" applyBorder="1" applyAlignment="1" applyProtection="1">
      <alignment vertical="center"/>
      <protection locked="0"/>
    </xf>
    <xf numFmtId="0" fontId="7" fillId="0" borderId="2" xfId="2" applyFont="1" applyBorder="1" applyAlignment="1">
      <alignment vertical="center" wrapText="1"/>
    </xf>
    <xf numFmtId="2" fontId="7" fillId="0" borderId="2" xfId="2" applyNumberFormat="1" applyFont="1" applyBorder="1" applyAlignment="1">
      <alignment horizontal="center" vertical="center"/>
    </xf>
    <xf numFmtId="0" fontId="5" fillId="2" borderId="0" xfId="1" applyFont="1" applyFill="1"/>
    <xf numFmtId="0" fontId="8" fillId="2" borderId="0" xfId="1" applyFont="1" applyFill="1" applyBorder="1" applyAlignment="1">
      <alignment vertical="center" wrapText="1"/>
    </xf>
    <xf numFmtId="0" fontId="5" fillId="0" borderId="0" xfId="1" applyFont="1" applyBorder="1" applyAlignment="1"/>
    <xf numFmtId="0" fontId="2" fillId="2" borderId="0" xfId="1" applyFont="1" applyFill="1" applyAlignment="1">
      <alignment vertical="center"/>
    </xf>
    <xf numFmtId="14" fontId="5" fillId="2" borderId="1" xfId="1" applyNumberFormat="1" applyFont="1" applyFill="1" applyBorder="1" applyAlignment="1"/>
    <xf numFmtId="4" fontId="2" fillId="0" borderId="2" xfId="0" applyNumberFormat="1" applyFont="1" applyFill="1" applyBorder="1" applyAlignment="1">
      <alignment horizontal="center" vertical="center" wrapText="1"/>
    </xf>
    <xf numFmtId="4" fontId="3" fillId="0" borderId="2" xfId="0" applyNumberFormat="1" applyFont="1" applyFill="1" applyBorder="1" applyAlignment="1">
      <alignment horizontal="center" vertical="center" wrapText="1"/>
    </xf>
    <xf numFmtId="0" fontId="9" fillId="2" borderId="0" xfId="1" applyFont="1" applyFill="1" applyBorder="1" applyAlignment="1" applyProtection="1">
      <alignment horizontal="center" wrapText="1"/>
      <protection locked="0"/>
    </xf>
    <xf numFmtId="0" fontId="4" fillId="2" borderId="2" xfId="1" applyFont="1" applyFill="1" applyBorder="1" applyAlignment="1">
      <alignment horizontal="center" vertical="center" wrapText="1"/>
    </xf>
    <xf numFmtId="164" fontId="4" fillId="2" borderId="2" xfId="1" applyNumberFormat="1" applyFont="1" applyFill="1" applyBorder="1" applyAlignment="1">
      <alignment horizontal="center" vertical="center" wrapText="1"/>
    </xf>
    <xf numFmtId="0" fontId="2" fillId="2" borderId="2" xfId="1" applyFont="1" applyFill="1" applyBorder="1" applyAlignment="1">
      <alignment horizontal="left" vertical="center" wrapText="1"/>
    </xf>
    <xf numFmtId="0" fontId="2" fillId="2"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1" fillId="4" borderId="2" xfId="0" applyFont="1" applyFill="1" applyBorder="1" applyAlignment="1">
      <alignment horizontal="center" vertical="center"/>
    </xf>
    <xf numFmtId="0" fontId="1" fillId="5" borderId="2" xfId="0" applyFont="1" applyFill="1" applyBorder="1" applyAlignment="1">
      <alignment horizontal="center" vertical="center"/>
    </xf>
    <xf numFmtId="0" fontId="2" fillId="2" borderId="2" xfId="1" applyFont="1" applyFill="1" applyBorder="1" applyAlignment="1">
      <alignment vertical="center"/>
    </xf>
    <xf numFmtId="0" fontId="4" fillId="2" borderId="2" xfId="1" applyFont="1" applyFill="1" applyBorder="1" applyAlignment="1">
      <alignment horizontal="center" vertical="center" wrapText="1"/>
    </xf>
    <xf numFmtId="164" fontId="4" fillId="2" borderId="2" xfId="1" applyNumberFormat="1" applyFont="1" applyFill="1" applyBorder="1" applyAlignment="1">
      <alignment horizontal="center" vertical="center" wrapText="1"/>
    </xf>
    <xf numFmtId="0" fontId="2" fillId="2" borderId="2" xfId="1" applyFont="1" applyFill="1" applyBorder="1" applyAlignment="1">
      <alignment horizontal="center" vertical="center" wrapText="1"/>
    </xf>
    <xf numFmtId="164" fontId="11" fillId="2" borderId="2" xfId="1"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6" xfId="0" applyFont="1" applyFill="1" applyBorder="1" applyAlignment="1">
      <alignment horizontal="center" vertical="center"/>
    </xf>
    <xf numFmtId="0" fontId="1" fillId="4" borderId="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4" fillId="2" borderId="2" xfId="1" applyFont="1" applyFill="1" applyBorder="1" applyAlignment="1">
      <alignment horizontal="center" vertical="center" wrapText="1"/>
    </xf>
    <xf numFmtId="0" fontId="9" fillId="2" borderId="0" xfId="1" applyFont="1" applyFill="1" applyBorder="1" applyAlignment="1" applyProtection="1">
      <alignment horizontal="center" wrapText="1"/>
      <protection locked="0"/>
    </xf>
    <xf numFmtId="0" fontId="2" fillId="2" borderId="2" xfId="1" applyFont="1" applyFill="1" applyBorder="1" applyAlignment="1">
      <alignment horizontal="left" vertical="center" wrapText="1"/>
    </xf>
    <xf numFmtId="0" fontId="2" fillId="2" borderId="5" xfId="1" applyFont="1" applyFill="1" applyBorder="1" applyAlignment="1">
      <alignment horizontal="left" vertical="center" wrapText="1"/>
    </xf>
    <xf numFmtId="0" fontId="2" fillId="2" borderId="0" xfId="1" applyFont="1" applyFill="1" applyBorder="1" applyAlignment="1">
      <alignment horizontal="left" wrapText="1"/>
    </xf>
    <xf numFmtId="0" fontId="5" fillId="2" borderId="0" xfId="1" applyFont="1" applyFill="1" applyBorder="1" applyAlignment="1">
      <alignment horizontal="left"/>
    </xf>
    <xf numFmtId="0" fontId="5" fillId="2" borderId="1" xfId="1" applyFont="1" applyFill="1" applyBorder="1" applyAlignment="1" applyProtection="1">
      <alignment horizontal="right" wrapText="1"/>
      <protection locked="0"/>
    </xf>
    <xf numFmtId="164" fontId="4" fillId="2" borderId="3" xfId="1" applyNumberFormat="1" applyFont="1" applyFill="1" applyBorder="1" applyAlignment="1">
      <alignment horizontal="center" vertical="center" wrapText="1"/>
    </xf>
    <xf numFmtId="164" fontId="4" fillId="2" borderId="4" xfId="1" applyNumberFormat="1" applyFont="1" applyFill="1" applyBorder="1" applyAlignment="1">
      <alignment horizontal="center" vertical="center" wrapText="1"/>
    </xf>
    <xf numFmtId="164" fontId="4" fillId="2" borderId="2" xfId="1" applyNumberFormat="1" applyFont="1" applyFill="1" applyBorder="1" applyAlignment="1">
      <alignment horizontal="center" vertical="center" wrapText="1"/>
    </xf>
    <xf numFmtId="0" fontId="2" fillId="2" borderId="0" xfId="1" applyFont="1" applyFill="1" applyBorder="1" applyAlignment="1">
      <alignment horizontal="left" vertical="top" wrapText="1"/>
    </xf>
    <xf numFmtId="0" fontId="8" fillId="2" borderId="0" xfId="1" applyFont="1" applyFill="1" applyBorder="1" applyAlignment="1">
      <alignment horizontal="center" vertical="center" wrapText="1"/>
    </xf>
    <xf numFmtId="164" fontId="3" fillId="2" borderId="2" xfId="1" applyNumberFormat="1" applyFont="1" applyFill="1" applyBorder="1" applyAlignment="1">
      <alignment horizontal="center" vertical="center" wrapText="1"/>
    </xf>
    <xf numFmtId="0" fontId="3" fillId="2" borderId="2" xfId="1" applyFont="1" applyFill="1" applyBorder="1" applyAlignment="1">
      <alignment horizontal="center" vertical="center" wrapText="1"/>
    </xf>
    <xf numFmtId="0" fontId="2" fillId="2" borderId="2" xfId="1" applyFont="1" applyFill="1" applyBorder="1" applyAlignment="1">
      <alignment horizontal="center" vertical="center" wrapText="1"/>
    </xf>
  </cellXfs>
  <cellStyles count="3">
    <cellStyle name="Обычный" xfId="0" builtinId="0"/>
    <cellStyle name="Обычный 2" xfId="1" xr:uid="{00000000-0005-0000-0000-000002000000}"/>
    <cellStyle name="Обычный 3" xfId="2" xr:uid="{00000000-0005-0000-0000-000003000000}"/>
  </cellStyles>
  <dxfs count="6">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 Id="rId4"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twoCellAnchor>
    <xdr:from>
      <xdr:col>14</xdr:col>
      <xdr:colOff>19050</xdr:colOff>
      <xdr:row>2</xdr:row>
      <xdr:rowOff>0</xdr:rowOff>
    </xdr:from>
    <xdr:to>
      <xdr:col>15</xdr:col>
      <xdr:colOff>0</xdr:colOff>
      <xdr:row>2</xdr:row>
      <xdr:rowOff>0</xdr:rowOff>
    </xdr:to>
    <xdr:pic>
      <xdr:nvPicPr>
        <xdr:cNvPr id="2" name="Picture 1">
          <a:extLst>
            <a:ext uri="{FF2B5EF4-FFF2-40B4-BE49-F238E27FC236}">
              <a16:creationId xmlns:a16="http://schemas.microsoft.com/office/drawing/2014/main" id="{F6AF9F95-A029-4252-8FB3-1D7417A99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62725" y="1524000"/>
          <a:ext cx="0" cy="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F"/>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13</xdr:col>
      <xdr:colOff>19050</xdr:colOff>
      <xdr:row>2</xdr:row>
      <xdr:rowOff>0</xdr:rowOff>
    </xdr:from>
    <xdr:to>
      <xdr:col>13</xdr:col>
      <xdr:colOff>1019175</xdr:colOff>
      <xdr:row>2</xdr:row>
      <xdr:rowOff>0</xdr:rowOff>
    </xdr:to>
    <xdr:pic>
      <xdr:nvPicPr>
        <xdr:cNvPr id="3" name="Picture 2">
          <a:extLst>
            <a:ext uri="{FF2B5EF4-FFF2-40B4-BE49-F238E27FC236}">
              <a16:creationId xmlns:a16="http://schemas.microsoft.com/office/drawing/2014/main" id="{3DB010CB-DF0E-4C86-B5A1-D2A170624A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62725" y="1524000"/>
          <a:ext cx="0" cy="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F"/>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20</xdr:col>
      <xdr:colOff>19050</xdr:colOff>
      <xdr:row>2</xdr:row>
      <xdr:rowOff>0</xdr:rowOff>
    </xdr:from>
    <xdr:to>
      <xdr:col>20</xdr:col>
      <xdr:colOff>952500</xdr:colOff>
      <xdr:row>2</xdr:row>
      <xdr:rowOff>0</xdr:rowOff>
    </xdr:to>
    <xdr:pic>
      <xdr:nvPicPr>
        <xdr:cNvPr id="4" name="Picture 5">
          <a:extLst>
            <a:ext uri="{FF2B5EF4-FFF2-40B4-BE49-F238E27FC236}">
              <a16:creationId xmlns:a16="http://schemas.microsoft.com/office/drawing/2014/main" id="{7995195E-BB91-4E2A-8EF1-B7F0B622F67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706100" y="1524000"/>
          <a:ext cx="933450" cy="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F"/>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20</xdr:col>
      <xdr:colOff>266700</xdr:colOff>
      <xdr:row>2</xdr:row>
      <xdr:rowOff>0</xdr:rowOff>
    </xdr:from>
    <xdr:to>
      <xdr:col>20</xdr:col>
      <xdr:colOff>419100</xdr:colOff>
      <xdr:row>2</xdr:row>
      <xdr:rowOff>0</xdr:rowOff>
    </xdr:to>
    <xdr:pic>
      <xdr:nvPicPr>
        <xdr:cNvPr id="5" name="Picture 6">
          <a:extLst>
            <a:ext uri="{FF2B5EF4-FFF2-40B4-BE49-F238E27FC236}">
              <a16:creationId xmlns:a16="http://schemas.microsoft.com/office/drawing/2014/main" id="{32F626FF-6A97-45FF-A6CE-5D09B9EACFE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953750" y="1524000"/>
          <a:ext cx="152400" cy="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F"/>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14</xdr:col>
      <xdr:colOff>19050</xdr:colOff>
      <xdr:row>2</xdr:row>
      <xdr:rowOff>0</xdr:rowOff>
    </xdr:from>
    <xdr:to>
      <xdr:col>15</xdr:col>
      <xdr:colOff>0</xdr:colOff>
      <xdr:row>2</xdr:row>
      <xdr:rowOff>0</xdr:rowOff>
    </xdr:to>
    <xdr:pic>
      <xdr:nvPicPr>
        <xdr:cNvPr id="6" name="Picture 1">
          <a:extLst>
            <a:ext uri="{FF2B5EF4-FFF2-40B4-BE49-F238E27FC236}">
              <a16:creationId xmlns:a16="http://schemas.microsoft.com/office/drawing/2014/main" id="{880837C6-77F9-4A2B-BD65-3E2923A49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62725" y="1524000"/>
          <a:ext cx="0" cy="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F"/>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13</xdr:col>
      <xdr:colOff>19050</xdr:colOff>
      <xdr:row>2</xdr:row>
      <xdr:rowOff>0</xdr:rowOff>
    </xdr:from>
    <xdr:to>
      <xdr:col>13</xdr:col>
      <xdr:colOff>1019175</xdr:colOff>
      <xdr:row>2</xdr:row>
      <xdr:rowOff>0</xdr:rowOff>
    </xdr:to>
    <xdr:pic>
      <xdr:nvPicPr>
        <xdr:cNvPr id="7" name="Picture 2">
          <a:extLst>
            <a:ext uri="{FF2B5EF4-FFF2-40B4-BE49-F238E27FC236}">
              <a16:creationId xmlns:a16="http://schemas.microsoft.com/office/drawing/2014/main" id="{517AC148-C265-4B77-B54D-5B0F32E0D5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62725" y="1524000"/>
          <a:ext cx="0" cy="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F"/>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20</xdr:col>
      <xdr:colOff>19050</xdr:colOff>
      <xdr:row>2</xdr:row>
      <xdr:rowOff>0</xdr:rowOff>
    </xdr:from>
    <xdr:to>
      <xdr:col>20</xdr:col>
      <xdr:colOff>952500</xdr:colOff>
      <xdr:row>2</xdr:row>
      <xdr:rowOff>0</xdr:rowOff>
    </xdr:to>
    <xdr:pic>
      <xdr:nvPicPr>
        <xdr:cNvPr id="8" name="Picture 5">
          <a:extLst>
            <a:ext uri="{FF2B5EF4-FFF2-40B4-BE49-F238E27FC236}">
              <a16:creationId xmlns:a16="http://schemas.microsoft.com/office/drawing/2014/main" id="{D850610D-D52E-453A-A93B-3DBD1322467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706100" y="1524000"/>
          <a:ext cx="933450" cy="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F"/>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20</xdr:col>
      <xdr:colOff>266700</xdr:colOff>
      <xdr:row>2</xdr:row>
      <xdr:rowOff>0</xdr:rowOff>
    </xdr:from>
    <xdr:to>
      <xdr:col>20</xdr:col>
      <xdr:colOff>419100</xdr:colOff>
      <xdr:row>2</xdr:row>
      <xdr:rowOff>0</xdr:rowOff>
    </xdr:to>
    <xdr:pic>
      <xdr:nvPicPr>
        <xdr:cNvPr id="9" name="Picture 6">
          <a:extLst>
            <a:ext uri="{FF2B5EF4-FFF2-40B4-BE49-F238E27FC236}">
              <a16:creationId xmlns:a16="http://schemas.microsoft.com/office/drawing/2014/main" id="{2C7F83BB-710E-45C0-947D-03363BBE78F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953750" y="1524000"/>
          <a:ext cx="152400" cy="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F"/>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19</xdr:col>
      <xdr:colOff>19050</xdr:colOff>
      <xdr:row>2</xdr:row>
      <xdr:rowOff>0</xdr:rowOff>
    </xdr:from>
    <xdr:to>
      <xdr:col>20</xdr:col>
      <xdr:colOff>0</xdr:colOff>
      <xdr:row>2</xdr:row>
      <xdr:rowOff>0</xdr:rowOff>
    </xdr:to>
    <xdr:pic>
      <xdr:nvPicPr>
        <xdr:cNvPr id="10" name="Picture 1">
          <a:extLst>
            <a:ext uri="{FF2B5EF4-FFF2-40B4-BE49-F238E27FC236}">
              <a16:creationId xmlns:a16="http://schemas.microsoft.com/office/drawing/2014/main" id="{AF14EF9B-888E-404C-B3EB-52D03230C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524000"/>
          <a:ext cx="885825" cy="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F"/>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18</xdr:col>
      <xdr:colOff>19050</xdr:colOff>
      <xdr:row>2</xdr:row>
      <xdr:rowOff>0</xdr:rowOff>
    </xdr:from>
    <xdr:to>
      <xdr:col>18</xdr:col>
      <xdr:colOff>952500</xdr:colOff>
      <xdr:row>2</xdr:row>
      <xdr:rowOff>0</xdr:rowOff>
    </xdr:to>
    <xdr:pic>
      <xdr:nvPicPr>
        <xdr:cNvPr id="11" name="Picture 2">
          <a:extLst>
            <a:ext uri="{FF2B5EF4-FFF2-40B4-BE49-F238E27FC236}">
              <a16:creationId xmlns:a16="http://schemas.microsoft.com/office/drawing/2014/main" id="{17E241D8-55B3-49CB-9521-D90338AC363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96350" y="1524000"/>
          <a:ext cx="885825" cy="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F"/>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661B7-4B6E-4027-A3A4-E327C0D993E0}">
  <dimension ref="A1:V11"/>
  <sheetViews>
    <sheetView tabSelected="1" workbookViewId="0">
      <selection activeCell="H13" sqref="H13"/>
    </sheetView>
  </sheetViews>
  <sheetFormatPr defaultColWidth="9.140625" defaultRowHeight="15" x14ac:dyDescent="0.25"/>
  <cols>
    <col min="1" max="1" width="3.140625" style="10" customWidth="1"/>
    <col min="2" max="2" width="23.5703125" style="10" customWidth="1"/>
    <col min="3" max="3" width="8.28515625" style="10" hidden="1" customWidth="1"/>
    <col min="4" max="5" width="6.5703125" style="10" customWidth="1"/>
    <col min="6" max="8" width="12.5703125" style="10" customWidth="1"/>
    <col min="9" max="12" width="12.5703125" style="10" hidden="1" customWidth="1"/>
    <col min="13" max="13" width="12.5703125" style="10" customWidth="1"/>
    <col min="14" max="14" width="12.5703125" style="10" hidden="1" customWidth="1"/>
    <col min="15" max="15" width="10.5703125" style="10" hidden="1" customWidth="1"/>
    <col min="16" max="17" width="10.5703125" style="10" customWidth="1"/>
    <col min="18" max="20" width="13.5703125" style="10" customWidth="1"/>
    <col min="21" max="21" width="12.42578125" style="10" hidden="1" customWidth="1"/>
    <col min="22" max="22" width="10.85546875" style="10" hidden="1" customWidth="1"/>
    <col min="23" max="16384" width="9.140625" style="10"/>
  </cols>
  <sheetData>
    <row r="1" spans="1:22" s="1" customFormat="1" ht="15" customHeight="1" x14ac:dyDescent="0.2">
      <c r="P1" s="45"/>
      <c r="Q1" s="45"/>
      <c r="R1" s="45"/>
      <c r="S1" s="45"/>
      <c r="T1" s="45"/>
      <c r="U1" s="2"/>
      <c r="V1" s="2"/>
    </row>
    <row r="2" spans="1:22" ht="60" customHeight="1" x14ac:dyDescent="0.25">
      <c r="A2" s="46" t="s">
        <v>26</v>
      </c>
      <c r="B2" s="46"/>
      <c r="C2" s="46"/>
      <c r="D2" s="46"/>
      <c r="E2" s="46"/>
      <c r="F2" s="46"/>
      <c r="G2" s="46"/>
      <c r="H2" s="46"/>
      <c r="I2" s="46"/>
      <c r="J2" s="46"/>
      <c r="K2" s="46"/>
      <c r="L2" s="46"/>
      <c r="M2" s="46"/>
      <c r="N2" s="46"/>
      <c r="O2" s="46"/>
      <c r="P2" s="46"/>
      <c r="Q2" s="46"/>
      <c r="R2" s="46"/>
      <c r="S2" s="46"/>
      <c r="T2" s="46"/>
      <c r="U2" s="11"/>
      <c r="V2" s="11"/>
    </row>
    <row r="3" spans="1:22" s="13" customFormat="1" ht="35.85" customHeight="1" x14ac:dyDescent="0.2">
      <c r="A3" s="35" t="s">
        <v>19</v>
      </c>
      <c r="B3" s="35"/>
      <c r="C3" s="47">
        <f>VALUE(T8)</f>
        <v>87941</v>
      </c>
      <c r="D3" s="47"/>
      <c r="E3" s="47"/>
      <c r="F3" s="44" t="s">
        <v>23</v>
      </c>
      <c r="G3" s="44" t="s">
        <v>24</v>
      </c>
      <c r="H3" s="44" t="s">
        <v>25</v>
      </c>
      <c r="I3" s="42" t="s">
        <v>3</v>
      </c>
      <c r="J3" s="42" t="s">
        <v>4</v>
      </c>
      <c r="K3" s="44" t="s">
        <v>3</v>
      </c>
      <c r="L3" s="42" t="s">
        <v>18</v>
      </c>
      <c r="M3" s="44" t="s">
        <v>16</v>
      </c>
      <c r="N3" s="44" t="s">
        <v>5</v>
      </c>
      <c r="O3" s="35" t="s">
        <v>6</v>
      </c>
      <c r="P3" s="35" t="s">
        <v>7</v>
      </c>
      <c r="Q3" s="35" t="s">
        <v>17</v>
      </c>
      <c r="R3" s="35" t="s">
        <v>8</v>
      </c>
      <c r="S3" s="44" t="s">
        <v>20</v>
      </c>
      <c r="T3" s="48" t="s">
        <v>21</v>
      </c>
      <c r="U3" s="31">
        <v>2026</v>
      </c>
      <c r="V3" s="32"/>
    </row>
    <row r="4" spans="1:22" s="13" customFormat="1" ht="12.75" x14ac:dyDescent="0.2">
      <c r="A4" s="35" t="s">
        <v>9</v>
      </c>
      <c r="B4" s="35" t="s">
        <v>10</v>
      </c>
      <c r="C4" s="49" t="s">
        <v>22</v>
      </c>
      <c r="D4" s="35" t="s">
        <v>11</v>
      </c>
      <c r="E4" s="35"/>
      <c r="F4" s="44"/>
      <c r="G4" s="44"/>
      <c r="H4" s="44"/>
      <c r="I4" s="43"/>
      <c r="J4" s="43"/>
      <c r="K4" s="44"/>
      <c r="L4" s="43"/>
      <c r="M4" s="44"/>
      <c r="N4" s="44"/>
      <c r="O4" s="35"/>
      <c r="P4" s="35"/>
      <c r="Q4" s="35"/>
      <c r="R4" s="35"/>
      <c r="S4" s="44"/>
      <c r="T4" s="48"/>
      <c r="U4" s="33" t="s">
        <v>29</v>
      </c>
      <c r="V4" s="34"/>
    </row>
    <row r="5" spans="1:22" s="13" customFormat="1" ht="25.5" x14ac:dyDescent="0.2">
      <c r="A5" s="35"/>
      <c r="B5" s="35"/>
      <c r="C5" s="49"/>
      <c r="D5" s="18" t="s">
        <v>12</v>
      </c>
      <c r="E5" s="18" t="s">
        <v>13</v>
      </c>
      <c r="F5" s="19" t="s">
        <v>14</v>
      </c>
      <c r="G5" s="19" t="s">
        <v>14</v>
      </c>
      <c r="H5" s="19" t="s">
        <v>14</v>
      </c>
      <c r="I5" s="19"/>
      <c r="J5" s="19"/>
      <c r="K5" s="19" t="s">
        <v>14</v>
      </c>
      <c r="L5" s="19" t="s">
        <v>14</v>
      </c>
      <c r="M5" s="44"/>
      <c r="N5" s="44"/>
      <c r="O5" s="35"/>
      <c r="P5" s="35"/>
      <c r="Q5" s="35"/>
      <c r="R5" s="35"/>
      <c r="S5" s="44"/>
      <c r="T5" s="48"/>
      <c r="U5" s="23" t="s">
        <v>28</v>
      </c>
      <c r="V5" s="24" t="s">
        <v>27</v>
      </c>
    </row>
    <row r="6" spans="1:22" s="13" customFormat="1" ht="38.25" x14ac:dyDescent="0.2">
      <c r="A6" s="26"/>
      <c r="B6" s="26" t="s">
        <v>31</v>
      </c>
      <c r="C6" s="28"/>
      <c r="D6" s="26" t="s">
        <v>28</v>
      </c>
      <c r="E6" s="26">
        <v>1</v>
      </c>
      <c r="F6" s="27">
        <v>26517.64</v>
      </c>
      <c r="G6" s="27">
        <v>25745.279999999999</v>
      </c>
      <c r="H6" s="29">
        <v>24288</v>
      </c>
      <c r="I6" s="27"/>
      <c r="J6" s="27"/>
      <c r="K6" s="27"/>
      <c r="L6" s="27"/>
      <c r="M6" s="5">
        <f>AVERAGE(F6,G6,H6)</f>
        <v>25516.973333333332</v>
      </c>
      <c r="N6" s="27"/>
      <c r="O6" s="26"/>
      <c r="P6" s="28">
        <f>STDEV(F6,G6,H6)</f>
        <v>1132.2175510622208</v>
      </c>
      <c r="Q6" s="28">
        <f t="shared" ref="Q6:Q7" si="0">P6/M6*100</f>
        <v>4.4371153908883949</v>
      </c>
      <c r="R6" s="28" t="str">
        <f t="shared" ref="R6:R7" si="1">IF(Q6&lt;33,"ОДНОРОДНЫЕ","НЕОДНОРОДНЫЕ")</f>
        <v>ОДНОРОДНЫЕ</v>
      </c>
      <c r="S6" s="5">
        <f t="shared" ref="S6:S7" si="2">M6*E6</f>
        <v>25516.973333333332</v>
      </c>
      <c r="T6" s="6">
        <f t="shared" ref="T6:T7" si="3">SMALL(F6:K6,1)*E6</f>
        <v>24288</v>
      </c>
      <c r="U6" s="30">
        <v>1</v>
      </c>
      <c r="V6" s="30">
        <f>U6*H6</f>
        <v>24288</v>
      </c>
    </row>
    <row r="7" spans="1:22" s="13" customFormat="1" ht="51" x14ac:dyDescent="0.2">
      <c r="A7" s="20">
        <v>1</v>
      </c>
      <c r="B7" s="8" t="s">
        <v>32</v>
      </c>
      <c r="C7" s="20"/>
      <c r="D7" s="22" t="s">
        <v>28</v>
      </c>
      <c r="E7" s="4">
        <v>1</v>
      </c>
      <c r="F7" s="15">
        <v>70769.41</v>
      </c>
      <c r="G7" s="15">
        <v>69381.77</v>
      </c>
      <c r="H7" s="16">
        <v>63653</v>
      </c>
      <c r="I7" s="9"/>
      <c r="J7" s="9"/>
      <c r="K7" s="5"/>
      <c r="L7" s="5"/>
      <c r="M7" s="5">
        <f>AVERAGE(F7,G7,H7)</f>
        <v>67934.726666666669</v>
      </c>
      <c r="N7" s="5">
        <f t="shared" ref="N7" si="4">ROUND(M7,2)</f>
        <v>67934.73</v>
      </c>
      <c r="O7" s="21">
        <f t="shared" ref="O7" si="5">COUNT(F7:L7)</f>
        <v>3</v>
      </c>
      <c r="P7" s="21">
        <f>STDEV(F7,G7,H7)</f>
        <v>3772.436033709962</v>
      </c>
      <c r="Q7" s="21">
        <f t="shared" si="0"/>
        <v>5.5530304143565097</v>
      </c>
      <c r="R7" s="21" t="str">
        <f t="shared" si="1"/>
        <v>ОДНОРОДНЫЕ</v>
      </c>
      <c r="S7" s="5">
        <f t="shared" si="2"/>
        <v>67934.726666666669</v>
      </c>
      <c r="T7" s="6">
        <f t="shared" si="3"/>
        <v>63653</v>
      </c>
      <c r="U7" s="25">
        <v>4</v>
      </c>
      <c r="V7" s="25">
        <f>U7*H7</f>
        <v>254612</v>
      </c>
    </row>
    <row r="8" spans="1:22" s="13" customFormat="1" ht="39" customHeight="1" x14ac:dyDescent="0.2">
      <c r="A8" s="37" t="s">
        <v>30</v>
      </c>
      <c r="B8" s="37"/>
      <c r="C8" s="37"/>
      <c r="D8" s="37"/>
      <c r="E8" s="37"/>
      <c r="F8" s="37"/>
      <c r="G8" s="37"/>
      <c r="H8" s="37"/>
      <c r="I8" s="37"/>
      <c r="J8" s="37"/>
      <c r="K8" s="37"/>
      <c r="L8" s="37"/>
      <c r="M8" s="37"/>
      <c r="N8" s="37"/>
      <c r="O8" s="37"/>
      <c r="P8" s="37"/>
      <c r="Q8" s="37"/>
      <c r="R8" s="38"/>
      <c r="S8" s="5">
        <f>SUM(S7:S7)</f>
        <v>67934.726666666669</v>
      </c>
      <c r="T8" s="6">
        <f>SUM(T6:T7)</f>
        <v>87941</v>
      </c>
      <c r="V8" s="13">
        <f>SUM(V6:V7)</f>
        <v>278900</v>
      </c>
    </row>
    <row r="9" spans="1:22" s="13" customFormat="1" ht="39" customHeight="1" x14ac:dyDescent="0.2">
      <c r="A9" s="39"/>
      <c r="B9" s="39"/>
      <c r="C9" s="39"/>
      <c r="D9" s="39"/>
      <c r="E9" s="39"/>
      <c r="F9" s="39"/>
      <c r="G9" s="39"/>
      <c r="H9" s="39"/>
      <c r="I9" s="39"/>
      <c r="J9" s="39"/>
      <c r="K9" s="39"/>
      <c r="L9" s="39"/>
      <c r="M9" s="39"/>
      <c r="N9" s="39"/>
      <c r="O9" s="39"/>
      <c r="P9" s="39"/>
      <c r="Q9" s="39"/>
      <c r="R9" s="39"/>
      <c r="S9" s="39"/>
      <c r="T9" s="39"/>
    </row>
    <row r="10" spans="1:22" ht="26.25" customHeight="1" x14ac:dyDescent="0.25">
      <c r="A10" s="40" t="s">
        <v>1</v>
      </c>
      <c r="B10" s="40"/>
      <c r="C10" s="40"/>
      <c r="G10" s="7"/>
      <c r="H10" s="7"/>
      <c r="I10" s="7"/>
      <c r="J10" s="7"/>
      <c r="K10" s="7"/>
      <c r="L10" s="7"/>
      <c r="M10" s="7"/>
      <c r="N10" s="7"/>
      <c r="O10" s="7"/>
      <c r="P10" s="7"/>
      <c r="Q10" s="14"/>
      <c r="R10" s="41" t="s">
        <v>2</v>
      </c>
      <c r="S10" s="41"/>
      <c r="T10" s="41"/>
      <c r="U10" s="3"/>
      <c r="V10" s="3"/>
    </row>
    <row r="11" spans="1:22" ht="13.15" customHeight="1" x14ac:dyDescent="0.25">
      <c r="A11" s="12"/>
      <c r="B11" s="12"/>
      <c r="C11" s="12"/>
      <c r="G11" s="7"/>
      <c r="H11" s="7"/>
      <c r="I11" s="7"/>
      <c r="J11" s="7"/>
      <c r="K11" s="7"/>
      <c r="L11" s="7"/>
      <c r="M11" s="7"/>
      <c r="N11" s="7"/>
      <c r="O11" s="7"/>
      <c r="P11" s="7"/>
      <c r="Q11" s="17" t="s">
        <v>0</v>
      </c>
      <c r="R11" s="36" t="s">
        <v>15</v>
      </c>
      <c r="S11" s="36"/>
      <c r="T11" s="36"/>
      <c r="U11" s="3"/>
      <c r="V11" s="3"/>
    </row>
  </sheetData>
  <mergeCells count="30">
    <mergeCell ref="P1:T1"/>
    <mergeCell ref="A2:T2"/>
    <mergeCell ref="A3:B3"/>
    <mergeCell ref="C3:E3"/>
    <mergeCell ref="F3:F4"/>
    <mergeCell ref="G3:G4"/>
    <mergeCell ref="H3:H4"/>
    <mergeCell ref="I3:I4"/>
    <mergeCell ref="J3:J4"/>
    <mergeCell ref="K3:K4"/>
    <mergeCell ref="R3:R5"/>
    <mergeCell ref="S3:S5"/>
    <mergeCell ref="T3:T5"/>
    <mergeCell ref="A4:A5"/>
    <mergeCell ref="B4:B5"/>
    <mergeCell ref="C4:C5"/>
    <mergeCell ref="U3:V3"/>
    <mergeCell ref="U4:V4"/>
    <mergeCell ref="P3:P5"/>
    <mergeCell ref="Q3:Q5"/>
    <mergeCell ref="R11:T11"/>
    <mergeCell ref="A8:R8"/>
    <mergeCell ref="A9:T9"/>
    <mergeCell ref="A10:C10"/>
    <mergeCell ref="R10:T10"/>
    <mergeCell ref="D4:E4"/>
    <mergeCell ref="L3:L4"/>
    <mergeCell ref="M3:M5"/>
    <mergeCell ref="N3:N5"/>
    <mergeCell ref="O3:O5"/>
  </mergeCells>
  <conditionalFormatting sqref="R6:R7">
    <cfRule type="containsText" dxfId="5" priority="38" operator="containsText" text="НЕОДНОРОДНЫЕ">
      <formula>NOT(ISERROR(SEARCH("НЕОДНОРОДНЫЕ",R6)))</formula>
    </cfRule>
    <cfRule type="containsText" dxfId="4" priority="39" operator="containsText" text="ОДНОРОДНЫЕ">
      <formula>NOT(ISERROR(SEARCH("ОДНОРОДНЫЕ",R6)))</formula>
    </cfRule>
    <cfRule type="containsText" dxfId="3" priority="40" operator="containsText" text="НЕОДНОРОДНЫЕ">
      <formula>NOT(ISERROR(SEARCH("НЕОДНОРОДНЫЕ",R6)))</formula>
    </cfRule>
    <cfRule type="containsText" dxfId="2" priority="41" operator="containsText" text="НЕ">
      <formula>NOT(ISERROR(SEARCH("НЕ",R6)))</formula>
    </cfRule>
    <cfRule type="containsText" dxfId="1" priority="42" operator="containsText" text="ОДНОРОДНЫЕ">
      <formula>NOT(ISERROR(SEARCH("ОДНОРОДНЫЕ",R6)))</formula>
    </cfRule>
    <cfRule type="containsText" dxfId="0" priority="43" operator="containsText" text="НЕОДНОРОДНЫЕ">
      <formula>NOT(ISERROR(SEARCH("НЕОДНОРОДНЫЕ",R6)))</formula>
    </cfRule>
  </conditionalFormatting>
  <pageMargins left="0.70866141732283472" right="0.70866141732283472" top="0.74803149606299213" bottom="0.74803149606299213" header="0.31496062992125984" footer="0.31496062992125984"/>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dc:creator>
  <cp:lastModifiedBy>Emelyanova T V</cp:lastModifiedBy>
  <cp:lastPrinted>2026-10-08T07:25:28Z</cp:lastPrinted>
  <dcterms:created xsi:type="dcterms:W3CDTF">2022-08-17T08:59:46Z</dcterms:created>
  <dcterms:modified xsi:type="dcterms:W3CDTF">2026-10-08T07:25:59Z</dcterms:modified>
</cp:coreProperties>
</file>